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30" windowWidth="14235" windowHeight="5895" tabRatio="839" activeTab="1"/>
  </bookViews>
  <sheets>
    <sheet name="PETUNJUK" sheetId="28" r:id="rId1"/>
    <sheet name="KOSONG" sheetId="32" r:id="rId2"/>
    <sheet name="REKAP-SKOR" sheetId="3" r:id="rId3"/>
    <sheet name="clce" sheetId="27" r:id="rId4"/>
  </sheets>
  <externalReferences>
    <externalReference r:id="rId5"/>
  </externalReferences>
  <definedNames>
    <definedName name="CLCE" comment="DAFTAR PENGUJI CLCP">clce!$A$2:$A$22</definedName>
    <definedName name="nilteori">'[1]Nil Teori + rekap'!$B$9:$O$96</definedName>
  </definedNames>
  <calcPr calcId="144525"/>
</workbook>
</file>

<file path=xl/calcChain.xml><?xml version="1.0" encoding="utf-8"?>
<calcChain xmlns="http://schemas.openxmlformats.org/spreadsheetml/2006/main">
  <c r="T44" i="32" l="1"/>
  <c r="T45" i="32"/>
  <c r="T46" i="32"/>
  <c r="T47" i="32"/>
  <c r="AJ47" i="32" s="1"/>
  <c r="T48" i="32"/>
  <c r="T49" i="32"/>
  <c r="T50" i="32"/>
  <c r="T43" i="32"/>
  <c r="U35" i="32"/>
  <c r="T53" i="32"/>
  <c r="AJ53" i="32" s="1"/>
  <c r="T52" i="32"/>
  <c r="F53" i="32"/>
  <c r="F52" i="32"/>
  <c r="Y43" i="32"/>
  <c r="AJ46" i="32"/>
  <c r="AJ49" i="32"/>
  <c r="AJ50" i="32"/>
  <c r="AB43" i="32"/>
  <c r="T36" i="32"/>
  <c r="T35" i="32"/>
  <c r="V24" i="32"/>
  <c r="T25" i="32"/>
  <c r="T26" i="32"/>
  <c r="AJ26" i="32" s="1"/>
  <c r="T27" i="32"/>
  <c r="AJ27" i="32" s="1"/>
  <c r="T28" i="32"/>
  <c r="T29" i="32"/>
  <c r="T24" i="32"/>
  <c r="T22" i="32"/>
  <c r="AJ22" i="32" s="1"/>
  <c r="T21" i="32"/>
  <c r="U16" i="32"/>
  <c r="V22" i="32"/>
  <c r="V21" i="32"/>
  <c r="T12" i="32"/>
  <c r="T13" i="32"/>
  <c r="T14" i="32"/>
  <c r="T17" i="32"/>
  <c r="T18" i="32"/>
  <c r="AJ29" i="32"/>
  <c r="T30" i="32"/>
  <c r="AJ30" i="32" s="1"/>
  <c r="T31" i="32"/>
  <c r="T33" i="32"/>
  <c r="AJ36" i="32"/>
  <c r="T37" i="32"/>
  <c r="AJ37" i="32" s="1"/>
  <c r="T38" i="32"/>
  <c r="AJ48" i="32"/>
  <c r="T55" i="32"/>
  <c r="T56" i="32"/>
  <c r="AJ56" i="32" s="1"/>
  <c r="U14" i="32"/>
  <c r="AJ25" i="32"/>
  <c r="AJ31" i="32"/>
  <c r="AJ35" i="32"/>
  <c r="AJ38" i="32"/>
  <c r="AJ55" i="32"/>
  <c r="U12" i="32"/>
  <c r="AJ34" i="32"/>
  <c r="AJ28" i="32"/>
  <c r="AJ33" i="32"/>
  <c r="Q44" i="3"/>
  <c r="P34" i="3"/>
  <c r="O19" i="3"/>
  <c r="M44" i="3"/>
  <c r="L33" i="3"/>
  <c r="Q35" i="3"/>
  <c r="O43" i="3"/>
  <c r="N49" i="3"/>
  <c r="Q57" i="3"/>
  <c r="O52" i="3"/>
  <c r="L21" i="3"/>
  <c r="P61" i="3"/>
  <c r="Q29" i="3"/>
  <c r="O51" i="3"/>
  <c r="L44" i="3"/>
  <c r="P42" i="3"/>
  <c r="M16" i="3"/>
  <c r="P44" i="3"/>
  <c r="N42" i="3"/>
  <c r="P33" i="3"/>
  <c r="O22" i="3"/>
  <c r="N31" i="3"/>
  <c r="L24" i="3"/>
  <c r="Q38" i="3"/>
  <c r="P20" i="3"/>
  <c r="N36" i="3"/>
  <c r="M53" i="3"/>
  <c r="O30" i="3"/>
  <c r="M55" i="3"/>
  <c r="Q45" i="3"/>
  <c r="L37" i="3"/>
  <c r="O49" i="3"/>
  <c r="M39" i="3"/>
  <c r="Q32" i="3"/>
  <c r="N38" i="3"/>
  <c r="Q43" i="3"/>
  <c r="Q24" i="3"/>
  <c r="O21" i="3"/>
  <c r="N30" i="3"/>
  <c r="M35" i="3"/>
  <c r="Q37" i="3"/>
  <c r="P19" i="3"/>
  <c r="O59" i="3"/>
  <c r="M52" i="3"/>
  <c r="P56" i="3"/>
  <c r="M38" i="3"/>
  <c r="L46" i="3"/>
  <c r="M54" i="3"/>
  <c r="P28" i="3"/>
  <c r="M61" i="3"/>
  <c r="Q26" i="3"/>
  <c r="N16" i="3"/>
  <c r="L23" i="3"/>
  <c r="L19" i="3"/>
  <c r="Q15" i="3"/>
  <c r="P48" i="3"/>
  <c r="N29" i="3"/>
  <c r="M34" i="3"/>
  <c r="L51" i="3"/>
  <c r="P22" i="3"/>
  <c r="O58" i="3"/>
  <c r="N40" i="3"/>
  <c r="P58" i="3"/>
  <c r="M32" i="3"/>
  <c r="M43" i="3"/>
  <c r="N23" i="3"/>
  <c r="P30" i="3"/>
  <c r="N56" i="3"/>
  <c r="L59" i="3"/>
  <c r="O46" i="3"/>
  <c r="L28" i="3"/>
  <c r="M60" i="3"/>
  <c r="Q18" i="3"/>
  <c r="P47" i="3"/>
  <c r="N24" i="3"/>
  <c r="M33" i="3"/>
  <c r="L50" i="3"/>
  <c r="P21" i="3"/>
  <c r="O57" i="3"/>
  <c r="N15" i="3"/>
  <c r="Q56" i="3"/>
  <c r="N54" i="3"/>
  <c r="L58" i="3"/>
  <c r="O31" i="3"/>
  <c r="Q20" i="3"/>
  <c r="N26" i="3"/>
  <c r="L42" i="3"/>
  <c r="O16" i="3"/>
  <c r="M46" i="3"/>
  <c r="N25" i="3"/>
  <c r="Q17" i="3"/>
  <c r="P50" i="3"/>
  <c r="O35" i="3"/>
  <c r="M24" i="3"/>
  <c r="L49" i="3"/>
  <c r="Q51" i="3"/>
  <c r="O44" i="3"/>
  <c r="N18" i="3"/>
  <c r="Q42" i="3"/>
  <c r="N44" i="3"/>
  <c r="L41" i="3"/>
  <c r="P59" i="3"/>
  <c r="Q61" i="3"/>
  <c r="O60" i="3"/>
  <c r="L25" i="3"/>
  <c r="P23" i="3"/>
  <c r="M56" i="3"/>
  <c r="O33" i="3"/>
  <c r="P49" i="3"/>
  <c r="O38" i="3"/>
  <c r="N47" i="3"/>
  <c r="L40" i="3"/>
  <c r="Q54" i="3"/>
  <c r="P36" i="3"/>
  <c r="N17" i="3"/>
  <c r="M22" i="3"/>
  <c r="O62" i="3"/>
  <c r="L16" i="3"/>
  <c r="Q62" i="3"/>
  <c r="L30" i="3"/>
  <c r="O34" i="3"/>
  <c r="M59" i="3"/>
  <c r="P25" i="3"/>
  <c r="N19" i="3"/>
  <c r="P29" i="3"/>
  <c r="L27" i="3"/>
  <c r="Q40" i="3"/>
  <c r="O37" i="3"/>
  <c r="N46" i="3"/>
  <c r="M51" i="3"/>
  <c r="Q53" i="3"/>
  <c r="P35" i="3"/>
  <c r="O48" i="3"/>
  <c r="M21" i="3"/>
  <c r="O56" i="3"/>
  <c r="M58" i="3"/>
  <c r="L43" i="3"/>
  <c r="M47" i="3"/>
  <c r="P60" i="3"/>
  <c r="M42" i="3"/>
  <c r="Q58" i="3"/>
  <c r="N21" i="3"/>
  <c r="Q52" i="3"/>
  <c r="L60" i="3"/>
  <c r="Q31" i="3"/>
  <c r="O24" i="3"/>
  <c r="N45" i="3"/>
  <c r="M50" i="3"/>
  <c r="Q59" i="3"/>
  <c r="P38" i="3"/>
  <c r="O23" i="3"/>
  <c r="M19" i="3"/>
  <c r="P39" i="3"/>
  <c r="M25" i="3"/>
  <c r="L48" i="3"/>
  <c r="M20" i="3"/>
  <c r="P62" i="3"/>
  <c r="M36" i="3"/>
  <c r="Q16" i="3"/>
  <c r="O27" i="3"/>
  <c r="L29" i="3"/>
  <c r="M30" i="3"/>
  <c r="Q34" i="3"/>
  <c r="P16" i="3"/>
  <c r="N32" i="3"/>
  <c r="M49" i="3"/>
  <c r="L15" i="3"/>
  <c r="P37" i="3"/>
  <c r="O26" i="3"/>
  <c r="N35" i="3"/>
  <c r="P41" i="3"/>
  <c r="N39" i="3"/>
  <c r="L31" i="3"/>
  <c r="N20" i="3"/>
  <c r="Q60" i="3"/>
  <c r="N58" i="3"/>
  <c r="L62" i="3"/>
  <c r="O29" i="3"/>
  <c r="M23" i="3"/>
  <c r="Q33" i="3"/>
  <c r="P15" i="3"/>
  <c r="O55" i="3"/>
  <c r="M40" i="3"/>
  <c r="L18" i="3"/>
  <c r="Q28" i="3"/>
  <c r="O25" i="3"/>
  <c r="N34" i="3"/>
  <c r="Q23" i="3"/>
  <c r="N37" i="3"/>
  <c r="L61" i="3"/>
  <c r="O28" i="3"/>
  <c r="Q46" i="3"/>
  <c r="N52" i="3"/>
  <c r="L45" i="3"/>
  <c r="P55" i="3"/>
  <c r="M41" i="3"/>
  <c r="O18" i="3"/>
  <c r="M27" i="3"/>
  <c r="P18" i="3"/>
  <c r="O54" i="3"/>
  <c r="N28" i="3"/>
  <c r="L17" i="3"/>
  <c r="Q19" i="3"/>
  <c r="P52" i="3"/>
  <c r="N33" i="3"/>
  <c r="Q25" i="3"/>
  <c r="O47" i="3"/>
  <c r="L36" i="3"/>
  <c r="Q36" i="3"/>
  <c r="L47" i="3"/>
  <c r="O15" i="3"/>
  <c r="L20" i="3"/>
  <c r="P57" i="3"/>
  <c r="N55" i="3"/>
  <c r="P46" i="3"/>
  <c r="P27" i="3"/>
  <c r="P17" i="3"/>
  <c r="O53" i="3"/>
  <c r="N62" i="3"/>
  <c r="L52" i="3"/>
  <c r="Q22" i="3"/>
  <c r="P51" i="3"/>
  <c r="N27" i="3"/>
  <c r="M37" i="3"/>
  <c r="O45" i="3"/>
  <c r="M31" i="3"/>
  <c r="L56" i="3"/>
  <c r="L32" i="3"/>
  <c r="O17" i="3"/>
  <c r="M62" i="3"/>
  <c r="Q39" i="3"/>
  <c r="N53" i="3"/>
  <c r="Q30" i="3"/>
  <c r="L57" i="3"/>
  <c r="Q47" i="3"/>
  <c r="O36" i="3"/>
  <c r="N61" i="3"/>
  <c r="M15" i="3"/>
  <c r="Q21" i="3"/>
  <c r="P54" i="3"/>
  <c r="O39" i="3"/>
  <c r="M28" i="3"/>
  <c r="P24" i="3"/>
  <c r="M57" i="3"/>
  <c r="L53" i="3"/>
  <c r="M45" i="3"/>
  <c r="P43" i="3"/>
  <c r="M29" i="3"/>
  <c r="Q41" i="3"/>
  <c r="O20" i="3"/>
  <c r="L26" i="3"/>
  <c r="Q50" i="3"/>
  <c r="P32" i="3"/>
  <c r="N60" i="3"/>
  <c r="M18" i="3"/>
  <c r="L35" i="3"/>
  <c r="P53" i="3"/>
  <c r="O42" i="3"/>
  <c r="N51" i="3"/>
  <c r="P26" i="3"/>
  <c r="N48" i="3"/>
  <c r="L55" i="3"/>
  <c r="N57" i="3"/>
  <c r="P45" i="3"/>
  <c r="N43" i="3"/>
  <c r="L39" i="3"/>
  <c r="O61" i="3"/>
  <c r="M48" i="3"/>
  <c r="N59" i="3"/>
  <c r="Q49" i="3"/>
  <c r="P31" i="3"/>
  <c r="O40" i="3"/>
  <c r="M17" i="3"/>
  <c r="L34" i="3"/>
  <c r="Q48" i="3"/>
  <c r="O41" i="3"/>
  <c r="N50" i="3"/>
  <c r="Q55" i="3"/>
  <c r="N22" i="3"/>
  <c r="L38" i="3"/>
  <c r="O50" i="3"/>
  <c r="Q27" i="3"/>
  <c r="N41" i="3"/>
  <c r="L22" i="3"/>
  <c r="P40" i="3"/>
  <c r="M26" i="3"/>
  <c r="O32" i="3"/>
  <c r="L54" i="3"/>
  <c r="U17" i="32" l="1"/>
  <c r="M14" i="3"/>
  <c r="Q14" i="3"/>
  <c r="L14" i="3"/>
  <c r="X12" i="32" l="1"/>
  <c r="U18" i="32"/>
  <c r="T16" i="32"/>
  <c r="U13" i="32"/>
  <c r="U30" i="32"/>
  <c r="X21" i="32"/>
  <c r="F23" i="3"/>
  <c r="C20" i="3"/>
  <c r="G60" i="3"/>
  <c r="F16" i="3"/>
  <c r="D41" i="3"/>
  <c r="G31" i="3"/>
  <c r="D38" i="3"/>
  <c r="E16" i="3"/>
  <c r="G55" i="3"/>
  <c r="D51" i="3"/>
  <c r="E48" i="3"/>
  <c r="G23" i="3"/>
  <c r="E25" i="3"/>
  <c r="G15" i="3"/>
  <c r="H62" i="3"/>
  <c r="D55" i="3"/>
  <c r="H35" i="3"/>
  <c r="D58" i="3"/>
  <c r="D27" i="3"/>
  <c r="G40" i="3"/>
  <c r="H57" i="3"/>
  <c r="D54" i="3"/>
  <c r="C43" i="3"/>
  <c r="C26" i="3"/>
  <c r="C18" i="3"/>
  <c r="H51" i="3"/>
  <c r="G32" i="3"/>
  <c r="D33" i="3"/>
  <c r="F43" i="3"/>
  <c r="E53" i="3"/>
  <c r="D59" i="3"/>
  <c r="C14" i="3"/>
  <c r="E62" i="3"/>
  <c r="C25" i="3"/>
  <c r="D17" i="3"/>
  <c r="E58" i="3"/>
  <c r="F51" i="3"/>
  <c r="D50" i="3"/>
  <c r="D28" i="3"/>
  <c r="H20" i="3"/>
  <c r="F22" i="3"/>
  <c r="E41" i="3"/>
  <c r="F40" i="3"/>
  <c r="E24" i="3"/>
  <c r="D43" i="3"/>
  <c r="C57" i="3"/>
  <c r="G57" i="3"/>
  <c r="G29" i="3"/>
  <c r="H44" i="3"/>
  <c r="F21" i="3"/>
  <c r="H15" i="3"/>
  <c r="H28" i="3"/>
  <c r="F60" i="3"/>
  <c r="F46" i="3"/>
  <c r="Q13" i="3"/>
  <c r="F28" i="3"/>
  <c r="D20" i="3"/>
  <c r="E33" i="3"/>
  <c r="F20" i="3"/>
  <c r="C61" i="3"/>
  <c r="G16" i="3"/>
  <c r="H49" i="3"/>
  <c r="F27" i="3"/>
  <c r="F57" i="3"/>
  <c r="G44" i="3"/>
  <c r="F34" i="3"/>
  <c r="C62" i="3"/>
  <c r="E60" i="3"/>
  <c r="F26" i="3"/>
  <c r="H46" i="3"/>
  <c r="G22" i="3"/>
  <c r="E32" i="3"/>
  <c r="G18" i="3"/>
  <c r="G14" i="3"/>
  <c r="E44" i="3"/>
  <c r="E54" i="3"/>
  <c r="H53" i="3"/>
  <c r="E23" i="3"/>
  <c r="C22" i="3"/>
  <c r="D62" i="3"/>
  <c r="E18" i="3"/>
  <c r="H19" i="3"/>
  <c r="E36" i="3"/>
  <c r="E37" i="3"/>
  <c r="G43" i="3"/>
  <c r="H54" i="3"/>
  <c r="F38" i="3"/>
  <c r="G35" i="3"/>
  <c r="H38" i="3"/>
  <c r="C47" i="3"/>
  <c r="C17" i="3"/>
  <c r="G42" i="3"/>
  <c r="C39" i="3"/>
  <c r="E14" i="3"/>
  <c r="C16" i="3"/>
  <c r="H40" i="3"/>
  <c r="C38" i="3"/>
  <c r="G41" i="3"/>
  <c r="N14" i="3"/>
  <c r="C53" i="3"/>
  <c r="D53" i="3"/>
  <c r="H36" i="3"/>
  <c r="F15" i="3"/>
  <c r="G51" i="3"/>
  <c r="C44" i="3"/>
  <c r="H60" i="3"/>
  <c r="F33" i="3"/>
  <c r="G19" i="3"/>
  <c r="G48" i="3"/>
  <c r="E49" i="3"/>
  <c r="E47" i="3"/>
  <c r="G28" i="3"/>
  <c r="H45" i="3"/>
  <c r="H42" i="3"/>
  <c r="G45" i="3"/>
  <c r="D25" i="3"/>
  <c r="F59" i="3"/>
  <c r="D15" i="3"/>
  <c r="C37" i="3"/>
  <c r="G34" i="3"/>
  <c r="C50" i="3"/>
  <c r="F54" i="3"/>
  <c r="G24" i="3"/>
  <c r="D22" i="3"/>
  <c r="C23" i="3"/>
  <c r="C27" i="3"/>
  <c r="H58" i="3"/>
  <c r="F14" i="3"/>
  <c r="C36" i="3"/>
  <c r="D14" i="3"/>
  <c r="C55" i="3"/>
  <c r="D47" i="3"/>
  <c r="G46" i="3"/>
  <c r="F37" i="3"/>
  <c r="D30" i="3"/>
  <c r="E22" i="3"/>
  <c r="F58" i="3"/>
  <c r="E40" i="3"/>
  <c r="H26" i="3"/>
  <c r="F25" i="3"/>
  <c r="F35" i="3"/>
  <c r="F42" i="3"/>
  <c r="C48" i="3"/>
  <c r="D37" i="3"/>
  <c r="E38" i="3"/>
  <c r="C40" i="3"/>
  <c r="F44" i="3"/>
  <c r="H52" i="3"/>
  <c r="E17" i="3"/>
  <c r="F36" i="3"/>
  <c r="D36" i="3"/>
  <c r="F17" i="3"/>
  <c r="D49" i="3"/>
  <c r="C58" i="3"/>
  <c r="H31" i="3"/>
  <c r="D31" i="3"/>
  <c r="H16" i="3"/>
  <c r="H14" i="3"/>
  <c r="H24" i="3"/>
  <c r="F18" i="3"/>
  <c r="C46" i="3"/>
  <c r="H29" i="3"/>
  <c r="F13" i="3"/>
  <c r="D44" i="3"/>
  <c r="H43" i="3"/>
  <c r="C19" i="3"/>
  <c r="C28" i="3"/>
  <c r="H27" i="3"/>
  <c r="H32" i="3"/>
  <c r="E56" i="3"/>
  <c r="E15" i="3"/>
  <c r="G62" i="3"/>
  <c r="F24" i="3"/>
  <c r="H61" i="3"/>
  <c r="G17" i="3"/>
  <c r="H34" i="3"/>
  <c r="E34" i="3"/>
  <c r="G61" i="3"/>
  <c r="E39" i="3"/>
  <c r="H41" i="3"/>
  <c r="G50" i="3"/>
  <c r="F52" i="3"/>
  <c r="G37" i="3"/>
  <c r="F49" i="3"/>
  <c r="C60" i="3"/>
  <c r="H50" i="3"/>
  <c r="F41" i="3"/>
  <c r="F61" i="3"/>
  <c r="G33" i="3"/>
  <c r="G54" i="3"/>
  <c r="G39" i="3"/>
  <c r="G25" i="3"/>
  <c r="E29" i="3"/>
  <c r="F55" i="3"/>
  <c r="G49" i="3"/>
  <c r="F19" i="3"/>
  <c r="F47" i="3"/>
  <c r="D48" i="3"/>
  <c r="H21" i="3"/>
  <c r="D21" i="3"/>
  <c r="H59" i="3"/>
  <c r="D61" i="3"/>
  <c r="G26" i="3"/>
  <c r="D26" i="3"/>
  <c r="H23" i="3"/>
  <c r="E42" i="3"/>
  <c r="C32" i="3"/>
  <c r="H39" i="3"/>
  <c r="C56" i="3"/>
  <c r="E51" i="3"/>
  <c r="E27" i="3"/>
  <c r="H56" i="3"/>
  <c r="D46" i="3"/>
  <c r="D16" i="3"/>
  <c r="E26" i="3"/>
  <c r="F45" i="3"/>
  <c r="C54" i="3"/>
  <c r="E21" i="3"/>
  <c r="C31" i="3"/>
  <c r="C51" i="3"/>
  <c r="D29" i="3"/>
  <c r="O14" i="3"/>
  <c r="G27" i="3"/>
  <c r="F29" i="3"/>
  <c r="E57" i="3"/>
  <c r="D32" i="3"/>
  <c r="G38" i="3"/>
  <c r="H18" i="3"/>
  <c r="C33" i="3"/>
  <c r="G30" i="3"/>
  <c r="H17" i="3"/>
  <c r="H47" i="3"/>
  <c r="H48" i="3"/>
  <c r="G47" i="3"/>
  <c r="G53" i="3"/>
  <c r="G58" i="3"/>
  <c r="E35" i="3"/>
  <c r="C35" i="3"/>
  <c r="D39" i="3"/>
  <c r="F48" i="3"/>
  <c r="H30" i="3"/>
  <c r="D23" i="3"/>
  <c r="E19" i="3"/>
  <c r="D60" i="3"/>
  <c r="G36" i="3"/>
  <c r="F62" i="3"/>
  <c r="E43" i="3"/>
  <c r="C42" i="3"/>
  <c r="E50" i="3"/>
  <c r="G21" i="3"/>
  <c r="C34" i="3"/>
  <c r="D35" i="3"/>
  <c r="D40" i="3"/>
  <c r="E59" i="3"/>
  <c r="C41" i="3"/>
  <c r="D24" i="3"/>
  <c r="F30" i="3"/>
  <c r="G59" i="3"/>
  <c r="F56" i="3"/>
  <c r="D56" i="3"/>
  <c r="E28" i="3"/>
  <c r="D42" i="3"/>
  <c r="D45" i="3"/>
  <c r="H22" i="3"/>
  <c r="H25" i="3"/>
  <c r="E20" i="3"/>
  <c r="D34" i="3"/>
  <c r="H55" i="3"/>
  <c r="C30" i="3"/>
  <c r="E45" i="3"/>
  <c r="D57" i="3"/>
  <c r="C49" i="3"/>
  <c r="F39" i="3"/>
  <c r="D18" i="3"/>
  <c r="D52" i="3"/>
  <c r="F31" i="3"/>
  <c r="E46" i="3"/>
  <c r="H13" i="3"/>
  <c r="C52" i="3"/>
  <c r="E30" i="3"/>
  <c r="G52" i="3"/>
  <c r="G56" i="3"/>
  <c r="F32" i="3"/>
  <c r="E31" i="3"/>
  <c r="E61" i="3"/>
  <c r="F53" i="3"/>
  <c r="D19" i="3"/>
  <c r="C59" i="3"/>
  <c r="C24" i="3"/>
  <c r="C21" i="3"/>
  <c r="C29" i="3"/>
  <c r="C15" i="3"/>
  <c r="G20" i="3"/>
  <c r="E52" i="3"/>
  <c r="H37" i="3"/>
  <c r="H33" i="3"/>
  <c r="C45" i="3"/>
  <c r="E55" i="3"/>
  <c r="F50" i="3"/>
  <c r="J62" i="3" l="1"/>
  <c r="I62" i="3"/>
  <c r="J61" i="3"/>
  <c r="I61" i="3"/>
  <c r="J60" i="3"/>
  <c r="I60" i="3"/>
  <c r="J59" i="3"/>
  <c r="I59" i="3"/>
  <c r="J58" i="3"/>
  <c r="I58" i="3"/>
  <c r="J57" i="3"/>
  <c r="I57" i="3"/>
  <c r="J56" i="3"/>
  <c r="I56" i="3"/>
  <c r="J55" i="3"/>
  <c r="I55" i="3"/>
  <c r="J54" i="3"/>
  <c r="I54" i="3"/>
  <c r="J53" i="3"/>
  <c r="I53" i="3"/>
  <c r="J52" i="3"/>
  <c r="I52" i="3"/>
  <c r="J51" i="3"/>
  <c r="I51" i="3"/>
  <c r="J50" i="3"/>
  <c r="I50" i="3"/>
  <c r="J49" i="3"/>
  <c r="I49" i="3"/>
  <c r="J48" i="3"/>
  <c r="I48" i="3"/>
  <c r="J47" i="3"/>
  <c r="I47" i="3"/>
  <c r="J46" i="3"/>
  <c r="I46" i="3"/>
  <c r="J45" i="3"/>
  <c r="I45" i="3"/>
  <c r="J44" i="3"/>
  <c r="I44" i="3"/>
  <c r="J43" i="3"/>
  <c r="I43" i="3"/>
  <c r="J42" i="3"/>
  <c r="I42" i="3"/>
  <c r="J41" i="3"/>
  <c r="I41" i="3"/>
  <c r="J40" i="3"/>
  <c r="I40" i="3"/>
  <c r="J39" i="3"/>
  <c r="I39" i="3"/>
  <c r="J38" i="3"/>
  <c r="I38" i="3"/>
  <c r="J37" i="3"/>
  <c r="I37" i="3"/>
  <c r="J36" i="3"/>
  <c r="I36" i="3"/>
  <c r="J35" i="3"/>
  <c r="I35" i="3"/>
  <c r="J34" i="3"/>
  <c r="I34" i="3"/>
  <c r="J33" i="3"/>
  <c r="I33" i="3"/>
  <c r="J32" i="3"/>
  <c r="I32" i="3"/>
  <c r="J31" i="3"/>
  <c r="I31" i="3"/>
  <c r="J30" i="3"/>
  <c r="I30" i="3"/>
  <c r="J29" i="3"/>
  <c r="I29" i="3"/>
  <c r="J28" i="3"/>
  <c r="I28" i="3"/>
  <c r="J27" i="3"/>
  <c r="I27" i="3"/>
  <c r="J26" i="3"/>
  <c r="I26" i="3"/>
  <c r="J25" i="3"/>
  <c r="I25" i="3"/>
  <c r="J24" i="3"/>
  <c r="I24" i="3"/>
  <c r="J23" i="3"/>
  <c r="I23" i="3"/>
  <c r="J22" i="3"/>
  <c r="I22" i="3"/>
  <c r="J21" i="3"/>
  <c r="I21" i="3"/>
  <c r="J20" i="3"/>
  <c r="I20" i="3"/>
  <c r="J19" i="3"/>
  <c r="I19" i="3"/>
  <c r="J18" i="3"/>
  <c r="I18" i="3"/>
  <c r="J17" i="3"/>
  <c r="I17" i="3"/>
  <c r="J16" i="3"/>
  <c r="I16" i="3"/>
  <c r="J15" i="3"/>
  <c r="I15" i="3"/>
  <c r="J14" i="3"/>
  <c r="I14" i="3"/>
  <c r="X56" i="32"/>
  <c r="U56" i="32"/>
  <c r="S56" i="32"/>
  <c r="X55" i="32"/>
  <c r="U55" i="32"/>
  <c r="S55" i="32"/>
  <c r="U54" i="32"/>
  <c r="F54" i="32"/>
  <c r="D54" i="32"/>
  <c r="X53" i="32"/>
  <c r="V53" i="32"/>
  <c r="W53" i="32" s="1"/>
  <c r="S53" i="32"/>
  <c r="X52" i="32"/>
  <c r="V52" i="32"/>
  <c r="W52" i="32" s="1"/>
  <c r="S52" i="32"/>
  <c r="D52" i="32"/>
  <c r="AG50" i="32"/>
  <c r="AE50" i="32"/>
  <c r="AF50" i="32" s="1"/>
  <c r="AB50" i="32"/>
  <c r="AC50" i="32" s="1"/>
  <c r="Y50" i="32"/>
  <c r="Z50" i="32" s="1"/>
  <c r="V50" i="32"/>
  <c r="W50" i="32" s="1"/>
  <c r="S50" i="32"/>
  <c r="O50" i="32"/>
  <c r="L50" i="32"/>
  <c r="I50" i="32"/>
  <c r="F50" i="32"/>
  <c r="AG49" i="32"/>
  <c r="AF49" i="32"/>
  <c r="AE49" i="32"/>
  <c r="AB49" i="32"/>
  <c r="AC49" i="32" s="1"/>
  <c r="Y49" i="32"/>
  <c r="Z49" i="32" s="1"/>
  <c r="V49" i="32"/>
  <c r="W49" i="32" s="1"/>
  <c r="S49" i="32"/>
  <c r="O49" i="32"/>
  <c r="L49" i="32"/>
  <c r="I49" i="32"/>
  <c r="F49" i="32"/>
  <c r="AG48" i="32"/>
  <c r="AE48" i="32"/>
  <c r="AF48" i="32" s="1"/>
  <c r="AB48" i="32"/>
  <c r="AC48" i="32" s="1"/>
  <c r="Y48" i="32"/>
  <c r="Z48" i="32" s="1"/>
  <c r="V48" i="32"/>
  <c r="W48" i="32" s="1"/>
  <c r="S48" i="32"/>
  <c r="O48" i="32"/>
  <c r="L48" i="32"/>
  <c r="I48" i="32"/>
  <c r="F48" i="32"/>
  <c r="AG47" i="32"/>
  <c r="AE47" i="32"/>
  <c r="AF47" i="32" s="1"/>
  <c r="AC47" i="32"/>
  <c r="AB47" i="32"/>
  <c r="Y47" i="32"/>
  <c r="Z47" i="32" s="1"/>
  <c r="W47" i="32"/>
  <c r="V47" i="32"/>
  <c r="S47" i="32"/>
  <c r="O47" i="32"/>
  <c r="L47" i="32"/>
  <c r="I47" i="32"/>
  <c r="F47" i="32"/>
  <c r="AG46" i="32"/>
  <c r="AE46" i="32"/>
  <c r="AF46" i="32" s="1"/>
  <c r="AB46" i="32"/>
  <c r="AC46" i="32" s="1"/>
  <c r="Y46" i="32"/>
  <c r="Z46" i="32" s="1"/>
  <c r="V46" i="32"/>
  <c r="W46" i="32" s="1"/>
  <c r="S46" i="32"/>
  <c r="O46" i="32"/>
  <c r="L46" i="32"/>
  <c r="I46" i="32"/>
  <c r="F46" i="32"/>
  <c r="AG45" i="32"/>
  <c r="AF45" i="32"/>
  <c r="AE45" i="32"/>
  <c r="AB45" i="32"/>
  <c r="AC45" i="32" s="1"/>
  <c r="Y45" i="32"/>
  <c r="V45" i="32"/>
  <c r="W45" i="32" s="1"/>
  <c r="S45" i="32"/>
  <c r="O45" i="32"/>
  <c r="L45" i="32"/>
  <c r="I45" i="32"/>
  <c r="F45" i="32"/>
  <c r="AG44" i="32"/>
  <c r="AE44" i="32"/>
  <c r="AF44" i="32" s="1"/>
  <c r="AB44" i="32"/>
  <c r="AC44" i="32" s="1"/>
  <c r="Y44" i="32"/>
  <c r="X43" i="32" s="1"/>
  <c r="V44" i="32"/>
  <c r="S44" i="32"/>
  <c r="O44" i="32"/>
  <c r="L44" i="32"/>
  <c r="I44" i="32"/>
  <c r="F44" i="32"/>
  <c r="AG43" i="32"/>
  <c r="AE43" i="32"/>
  <c r="AF43" i="32" s="1"/>
  <c r="AC43" i="32"/>
  <c r="Z43" i="32"/>
  <c r="V43" i="32"/>
  <c r="S43" i="32"/>
  <c r="O43" i="32"/>
  <c r="M43" i="32"/>
  <c r="L43" i="32"/>
  <c r="J43" i="32"/>
  <c r="I43" i="32"/>
  <c r="G43" i="32"/>
  <c r="F43" i="32"/>
  <c r="D43" i="32"/>
  <c r="X38" i="32"/>
  <c r="U38" i="32"/>
  <c r="S38" i="32"/>
  <c r="X37" i="32"/>
  <c r="U37" i="32"/>
  <c r="S37" i="32"/>
  <c r="X36" i="32"/>
  <c r="V36" i="32"/>
  <c r="W36" i="32" s="1"/>
  <c r="S36" i="32"/>
  <c r="F36" i="32"/>
  <c r="X35" i="32"/>
  <c r="V35" i="32"/>
  <c r="W35" i="32" s="1"/>
  <c r="S35" i="32"/>
  <c r="F35" i="32"/>
  <c r="D35" i="32"/>
  <c r="S34" i="32"/>
  <c r="X33" i="32"/>
  <c r="U33" i="32"/>
  <c r="S33" i="32"/>
  <c r="F32" i="32"/>
  <c r="X31" i="32"/>
  <c r="U31" i="32"/>
  <c r="S31" i="32"/>
  <c r="X30" i="32"/>
  <c r="S30" i="32"/>
  <c r="X29" i="32"/>
  <c r="V29" i="32"/>
  <c r="W29" i="32" s="1"/>
  <c r="S29" i="32"/>
  <c r="F29" i="32"/>
  <c r="X28" i="32"/>
  <c r="V28" i="32"/>
  <c r="W28" i="32" s="1"/>
  <c r="S28" i="32"/>
  <c r="F28" i="32"/>
  <c r="X27" i="32"/>
  <c r="V27" i="32"/>
  <c r="W27" i="32" s="1"/>
  <c r="S27" i="32"/>
  <c r="F27" i="32"/>
  <c r="X26" i="32"/>
  <c r="V26" i="32"/>
  <c r="W26" i="32" s="1"/>
  <c r="S26" i="32"/>
  <c r="F26" i="32"/>
  <c r="X25" i="32"/>
  <c r="V25" i="32"/>
  <c r="W25" i="32" s="1"/>
  <c r="S25" i="32"/>
  <c r="F25" i="32"/>
  <c r="X24" i="32"/>
  <c r="W24" i="32"/>
  <c r="S24" i="32"/>
  <c r="F24" i="32"/>
  <c r="D24" i="32"/>
  <c r="AJ24" i="32" s="1"/>
  <c r="X22" i="32"/>
  <c r="W22" i="32"/>
  <c r="S22" i="32"/>
  <c r="F22" i="32"/>
  <c r="U21" i="32"/>
  <c r="S21" i="32"/>
  <c r="F21" i="32"/>
  <c r="D21" i="32"/>
  <c r="X18" i="32"/>
  <c r="AJ18" i="32"/>
  <c r="S18" i="32"/>
  <c r="X17" i="32"/>
  <c r="AJ17" i="32"/>
  <c r="S17" i="32"/>
  <c r="X16" i="32"/>
  <c r="S16" i="32"/>
  <c r="F15" i="32"/>
  <c r="D15" i="32"/>
  <c r="X14" i="32"/>
  <c r="AJ14" i="32"/>
  <c r="S14" i="32"/>
  <c r="X13" i="32"/>
  <c r="AJ13" i="32"/>
  <c r="S13" i="32"/>
  <c r="AJ12" i="32"/>
  <c r="S12" i="32"/>
  <c r="F11" i="32"/>
  <c r="D11" i="32"/>
  <c r="AH7" i="32"/>
  <c r="AG6" i="32"/>
  <c r="C13" i="3"/>
  <c r="P14" i="3"/>
  <c r="D13" i="3"/>
  <c r="U29" i="3" l="1"/>
  <c r="U26" i="3"/>
  <c r="U46" i="3"/>
  <c r="U50" i="3"/>
  <c r="U58" i="3"/>
  <c r="U23" i="3"/>
  <c r="U43" i="3"/>
  <c r="U51" i="3"/>
  <c r="U53" i="3"/>
  <c r="U61" i="3"/>
  <c r="U35" i="3"/>
  <c r="U16" i="3"/>
  <c r="U20" i="3"/>
  <c r="U32" i="3"/>
  <c r="U38" i="3"/>
  <c r="Z45" i="32"/>
  <c r="AJ45" i="32"/>
  <c r="W44" i="32"/>
  <c r="AJ44" i="32"/>
  <c r="W43" i="32"/>
  <c r="AD43" i="32"/>
  <c r="F19" i="32"/>
  <c r="AJ58" i="32"/>
  <c r="S35" i="3"/>
  <c r="S56" i="3"/>
  <c r="U56" i="3" s="1"/>
  <c r="S59" i="3"/>
  <c r="U59" i="3" s="1"/>
  <c r="S51" i="3"/>
  <c r="S39" i="3"/>
  <c r="U39" i="3" s="1"/>
  <c r="S61" i="3"/>
  <c r="S49" i="3"/>
  <c r="U49" i="3" s="1"/>
  <c r="S42" i="3"/>
  <c r="U42" i="3" s="1"/>
  <c r="S16" i="3"/>
  <c r="S15" i="3"/>
  <c r="U15" i="3" s="1"/>
  <c r="S37" i="3"/>
  <c r="U37" i="3" s="1"/>
  <c r="S52" i="3"/>
  <c r="U52" i="3" s="1"/>
  <c r="S46" i="3"/>
  <c r="S24" i="3"/>
  <c r="U24" i="3" s="1"/>
  <c r="S40" i="3"/>
  <c r="U40" i="3" s="1"/>
  <c r="S43" i="3"/>
  <c r="S23" i="3"/>
  <c r="S30" i="3"/>
  <c r="U30" i="3" s="1"/>
  <c r="S45" i="3"/>
  <c r="U45" i="3" s="1"/>
  <c r="S60" i="3"/>
  <c r="U60" i="3" s="1"/>
  <c r="S33" i="3"/>
  <c r="U33" i="3" s="1"/>
  <c r="S21" i="3"/>
  <c r="U21" i="3" s="1"/>
  <c r="S36" i="3"/>
  <c r="U36" i="3" s="1"/>
  <c r="S58" i="3"/>
  <c r="S41" i="3"/>
  <c r="U41" i="3" s="1"/>
  <c r="S57" i="3"/>
  <c r="U57" i="3" s="1"/>
  <c r="S22" i="3"/>
  <c r="U22" i="3" s="1"/>
  <c r="S29" i="3"/>
  <c r="S44" i="3"/>
  <c r="U44" i="3" s="1"/>
  <c r="S18" i="3"/>
  <c r="U18" i="3" s="1"/>
  <c r="S25" i="3"/>
  <c r="U25" i="3" s="1"/>
  <c r="S47" i="3"/>
  <c r="U47" i="3" s="1"/>
  <c r="S54" i="3"/>
  <c r="U54" i="3" s="1"/>
  <c r="S20" i="3"/>
  <c r="S19" i="3"/>
  <c r="U19" i="3" s="1"/>
  <c r="S34" i="3"/>
  <c r="U34" i="3" s="1"/>
  <c r="S55" i="3"/>
  <c r="U55" i="3" s="1"/>
  <c r="S62" i="3"/>
  <c r="U62" i="3" s="1"/>
  <c r="S28" i="3"/>
  <c r="U28" i="3" s="1"/>
  <c r="S50" i="3"/>
  <c r="S32" i="3"/>
  <c r="S26" i="3"/>
  <c r="S14" i="3"/>
  <c r="U14" i="3" s="1"/>
  <c r="S48" i="3"/>
  <c r="U48" i="3" s="1"/>
  <c r="S17" i="3"/>
  <c r="U17" i="3" s="1"/>
  <c r="S27" i="3"/>
  <c r="U27" i="3" s="1"/>
  <c r="S31" i="3"/>
  <c r="U31" i="3" s="1"/>
  <c r="S38" i="3"/>
  <c r="S53" i="3"/>
  <c r="U52" i="32"/>
  <c r="AJ52" i="32" s="1"/>
  <c r="W15" i="32"/>
  <c r="U11" i="32"/>
  <c r="R43" i="3"/>
  <c r="R34" i="3"/>
  <c r="R26" i="3"/>
  <c r="R35" i="3"/>
  <c r="R17" i="3"/>
  <c r="R58" i="3"/>
  <c r="R22" i="3"/>
  <c r="R27" i="3"/>
  <c r="R59" i="3"/>
  <c r="R14" i="3"/>
  <c r="R19" i="3"/>
  <c r="R50" i="3"/>
  <c r="R18" i="3"/>
  <c r="R51" i="3"/>
  <c r="R25" i="3"/>
  <c r="R42" i="3"/>
  <c r="R33" i="3"/>
  <c r="R41" i="3"/>
  <c r="R49" i="3"/>
  <c r="R57" i="3"/>
  <c r="R16" i="3"/>
  <c r="R24" i="3"/>
  <c r="R32" i="3"/>
  <c r="R40" i="3"/>
  <c r="R48" i="3"/>
  <c r="R56" i="3"/>
  <c r="R15" i="3"/>
  <c r="R23" i="3"/>
  <c r="R31" i="3"/>
  <c r="R39" i="3"/>
  <c r="R47" i="3"/>
  <c r="R55" i="3"/>
  <c r="R30" i="3"/>
  <c r="R38" i="3"/>
  <c r="R46" i="3"/>
  <c r="R54" i="3"/>
  <c r="R62" i="3"/>
  <c r="R21" i="3"/>
  <c r="R29" i="3"/>
  <c r="R37" i="3"/>
  <c r="R45" i="3"/>
  <c r="R53" i="3"/>
  <c r="R61" i="3"/>
  <c r="R20" i="3"/>
  <c r="R28" i="3"/>
  <c r="R36" i="3"/>
  <c r="R44" i="3"/>
  <c r="R52" i="3"/>
  <c r="R60" i="3"/>
  <c r="W54" i="32"/>
  <c r="AA43" i="32"/>
  <c r="W32" i="32"/>
  <c r="U32" i="32"/>
  <c r="D19" i="32"/>
  <c r="U15" i="32"/>
  <c r="AJ16" i="32"/>
  <c r="AJ21" i="32"/>
  <c r="W21" i="32"/>
  <c r="D32" i="32"/>
  <c r="D40" i="32"/>
  <c r="U43" i="32"/>
  <c r="AJ43" i="32" s="1"/>
  <c r="S58" i="32"/>
  <c r="U24" i="32"/>
  <c r="Z44" i="32"/>
  <c r="W11" i="32"/>
  <c r="A14" i="3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O13" i="3"/>
  <c r="E13" i="3"/>
  <c r="M13" i="3"/>
  <c r="L13" i="3"/>
  <c r="U40" i="32" l="1"/>
  <c r="U39" i="32" s="1"/>
  <c r="U19" i="32"/>
  <c r="D39" i="32"/>
  <c r="F39" i="32"/>
  <c r="W19" i="32"/>
  <c r="D60" i="32"/>
  <c r="N13" i="3"/>
  <c r="G13" i="3"/>
  <c r="P13" i="3"/>
  <c r="W39" i="32" l="1"/>
  <c r="U60" i="32"/>
  <c r="T39" i="32"/>
  <c r="J13" i="3"/>
  <c r="S13" i="3"/>
  <c r="R13" i="3"/>
  <c r="U6" i="32"/>
  <c r="I13" i="3"/>
  <c r="U13" i="3" l="1"/>
</calcChain>
</file>

<file path=xl/comments1.xml><?xml version="1.0" encoding="utf-8"?>
<comments xmlns="http://schemas.openxmlformats.org/spreadsheetml/2006/main">
  <authors>
    <author>AsHoS</author>
    <author>LSKTIK</author>
  </authors>
  <commentList>
    <comment ref="P6" authorId="0">
      <text>
        <r>
          <rPr>
            <b/>
            <sz val="8"/>
            <color indexed="81"/>
            <rFont val="Tahoma"/>
            <family val="2"/>
          </rPr>
          <t>NO.PESERTA UK-TIK
hanya diisi 5 DIGIT TERAKHIR saja dan HARUS SAMA DENGAN NAMA SHEET dibawah!!!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G6" authorId="0">
      <text>
        <r>
          <rPr>
            <b/>
            <sz val="8"/>
            <color indexed="81"/>
            <rFont val="Tahoma"/>
            <family val="2"/>
          </rPr>
          <t>NO.PESERTA UK-TIK
hanya diisi 5 DIGIT TERAKHIR saja dan HARUS SAMA DENGAN NAMA SHEET dibawah!!!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Q7" authorId="0">
      <text>
        <r>
          <rPr>
            <b/>
            <sz val="8"/>
            <color indexed="81"/>
            <rFont val="Tahoma"/>
            <family val="2"/>
          </rPr>
          <t>NOMOR SOAL 
diisi SESUAI NOMOR SOAL YANG DIUJIKAN.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H7" authorId="0">
      <text>
        <r>
          <rPr>
            <b/>
            <sz val="8"/>
            <color indexed="81"/>
            <rFont val="Tahoma"/>
            <family val="2"/>
          </rPr>
          <t>NOMOR SOAL 
diisi SESUAI NOMOR SOAL YANG DIUJIKAN.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9" authorId="0">
      <text>
        <r>
          <rPr>
            <b/>
            <sz val="8"/>
            <color indexed="81"/>
            <rFont val="Tahoma"/>
            <family val="2"/>
          </rPr>
          <t xml:space="preserve">CATATAN PENGUJI.
</t>
        </r>
        <r>
          <rPr>
            <sz val="8"/>
            <color indexed="81"/>
            <rFont val="Tahoma"/>
            <family val="2"/>
          </rPr>
          <t>Prinsip</t>
        </r>
        <r>
          <rPr>
            <b/>
            <sz val="8"/>
            <color indexed="81"/>
            <rFont val="Tahoma"/>
            <family val="2"/>
          </rPr>
          <t xml:space="preserve"> LEBIH DETAIL, LEBIH KONKRIT </t>
        </r>
        <r>
          <rPr>
            <u/>
            <sz val="8"/>
            <color indexed="81"/>
            <rFont val="Tahoma"/>
            <family val="2"/>
          </rPr>
          <t>maka</t>
        </r>
        <r>
          <rPr>
            <b/>
            <sz val="8"/>
            <color indexed="81"/>
            <rFont val="Tahoma"/>
            <family val="2"/>
          </rPr>
          <t xml:space="preserve"> LEBIH BERMAKNA DAN BENAR!!
</t>
        </r>
        <r>
          <rPr>
            <sz val="8"/>
            <color indexed="81"/>
            <rFont val="Tahoma"/>
            <family val="2"/>
          </rPr>
          <t xml:space="preserve">Hindari catatan yang diberikan sbb:
</t>
        </r>
        <r>
          <rPr>
            <b/>
            <sz val="8"/>
            <color indexed="81"/>
            <rFont val="Tahoma"/>
            <family val="2"/>
          </rPr>
          <t>Tidak sesuai</t>
        </r>
        <r>
          <rPr>
            <sz val="8"/>
            <color indexed="81"/>
            <rFont val="Tahoma"/>
            <family val="2"/>
          </rPr>
          <t xml:space="preserve">, </t>
        </r>
        <r>
          <rPr>
            <u/>
            <sz val="8"/>
            <color indexed="81"/>
            <rFont val="Tahoma"/>
            <family val="2"/>
          </rPr>
          <t>tetapi</t>
        </r>
        <r>
          <rPr>
            <sz val="8"/>
            <color indexed="81"/>
            <rFont val="Tahoma"/>
            <family val="2"/>
          </rPr>
          <t xml:space="preserve"> diuraikan dimana ketidaksesuaian tersebut.
</t>
        </r>
        <r>
          <rPr>
            <b/>
            <sz val="8"/>
            <color indexed="81"/>
            <rFont val="Tahoma"/>
            <family val="2"/>
          </rPr>
          <t>Tidak tepat</t>
        </r>
        <r>
          <rPr>
            <sz val="8"/>
            <color indexed="81"/>
            <rFont val="Tahoma"/>
            <family val="2"/>
          </rPr>
          <t xml:space="preserve">, </t>
        </r>
        <r>
          <rPr>
            <u/>
            <sz val="8"/>
            <color indexed="81"/>
            <rFont val="Tahoma"/>
            <family val="2"/>
          </rPr>
          <t>tetapi</t>
        </r>
        <r>
          <rPr>
            <sz val="8"/>
            <color indexed="81"/>
            <rFont val="Tahoma"/>
            <family val="2"/>
          </rPr>
          <t xml:space="preserve"> dijelaskan dimana ketidaktepatan tersebut.
</t>
        </r>
        <r>
          <rPr>
            <b/>
            <sz val="8"/>
            <color indexed="81"/>
            <rFont val="Tahoma"/>
            <family val="2"/>
          </rPr>
          <t>Tidak proposional</t>
        </r>
        <r>
          <rPr>
            <sz val="8"/>
            <color indexed="81"/>
            <rFont val="Tahoma"/>
            <family val="2"/>
          </rPr>
          <t xml:space="preserve">, </t>
        </r>
        <r>
          <rPr>
            <u/>
            <sz val="8"/>
            <color indexed="81"/>
            <rFont val="Tahoma"/>
            <family val="2"/>
          </rPr>
          <t>tetapi</t>
        </r>
        <r>
          <rPr>
            <sz val="8"/>
            <color indexed="81"/>
            <rFont val="Tahoma"/>
            <family val="2"/>
          </rPr>
          <t xml:space="preserve"> dijelaskan dimana ketidakproposionalan tersebut.
</t>
        </r>
        <r>
          <rPr>
            <i/>
            <sz val="8"/>
            <color indexed="81"/>
            <rFont val="Tahoma"/>
            <family val="2"/>
          </rPr>
          <t>Catatan yang Anda berikan, bukan untuk diri Anda sehingga harus mudah dimengerti oleh orang lain.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X9" authorId="0">
      <text>
        <r>
          <rPr>
            <b/>
            <sz val="8"/>
            <color indexed="81"/>
            <rFont val="Tahoma"/>
            <family val="2"/>
          </rPr>
          <t xml:space="preserve">CATATAN PENGUJI.
</t>
        </r>
        <r>
          <rPr>
            <sz val="8"/>
            <color indexed="81"/>
            <rFont val="Tahoma"/>
            <family val="2"/>
          </rPr>
          <t>Prinsip</t>
        </r>
        <r>
          <rPr>
            <b/>
            <sz val="8"/>
            <color indexed="81"/>
            <rFont val="Tahoma"/>
            <family val="2"/>
          </rPr>
          <t xml:space="preserve"> LEBIH DETAIL, LEBIH KONKRIT </t>
        </r>
        <r>
          <rPr>
            <u/>
            <sz val="8"/>
            <color indexed="81"/>
            <rFont val="Tahoma"/>
            <family val="2"/>
          </rPr>
          <t>maka</t>
        </r>
        <r>
          <rPr>
            <b/>
            <sz val="8"/>
            <color indexed="81"/>
            <rFont val="Tahoma"/>
            <family val="2"/>
          </rPr>
          <t xml:space="preserve"> LEBIH BERMAKNA DAN BENAR!!
</t>
        </r>
        <r>
          <rPr>
            <sz val="8"/>
            <color indexed="81"/>
            <rFont val="Tahoma"/>
            <family val="2"/>
          </rPr>
          <t xml:space="preserve">Hindari catatan yang diberikan sbb:
</t>
        </r>
        <r>
          <rPr>
            <b/>
            <sz val="8"/>
            <color indexed="81"/>
            <rFont val="Tahoma"/>
            <family val="2"/>
          </rPr>
          <t>Tidak sesuai</t>
        </r>
        <r>
          <rPr>
            <sz val="8"/>
            <color indexed="81"/>
            <rFont val="Tahoma"/>
            <family val="2"/>
          </rPr>
          <t xml:space="preserve">, </t>
        </r>
        <r>
          <rPr>
            <u/>
            <sz val="8"/>
            <color indexed="81"/>
            <rFont val="Tahoma"/>
            <family val="2"/>
          </rPr>
          <t>tetapi</t>
        </r>
        <r>
          <rPr>
            <sz val="8"/>
            <color indexed="81"/>
            <rFont val="Tahoma"/>
            <family val="2"/>
          </rPr>
          <t xml:space="preserve"> diuraikan dimana ketidaksesuaian tersebut.
</t>
        </r>
        <r>
          <rPr>
            <b/>
            <sz val="8"/>
            <color indexed="81"/>
            <rFont val="Tahoma"/>
            <family val="2"/>
          </rPr>
          <t>Tidak tepat</t>
        </r>
        <r>
          <rPr>
            <sz val="8"/>
            <color indexed="81"/>
            <rFont val="Tahoma"/>
            <family val="2"/>
          </rPr>
          <t xml:space="preserve">, </t>
        </r>
        <r>
          <rPr>
            <u/>
            <sz val="8"/>
            <color indexed="81"/>
            <rFont val="Tahoma"/>
            <family val="2"/>
          </rPr>
          <t>tetapi</t>
        </r>
        <r>
          <rPr>
            <sz val="8"/>
            <color indexed="81"/>
            <rFont val="Tahoma"/>
            <family val="2"/>
          </rPr>
          <t xml:space="preserve"> dijelaskan dimana ketidaktepatan tersebut.
</t>
        </r>
        <r>
          <rPr>
            <b/>
            <sz val="8"/>
            <color indexed="81"/>
            <rFont val="Tahoma"/>
            <family val="2"/>
          </rPr>
          <t>Tidak proposional</t>
        </r>
        <r>
          <rPr>
            <sz val="8"/>
            <color indexed="81"/>
            <rFont val="Tahoma"/>
            <family val="2"/>
          </rPr>
          <t xml:space="preserve">, </t>
        </r>
        <r>
          <rPr>
            <u/>
            <sz val="8"/>
            <color indexed="81"/>
            <rFont val="Tahoma"/>
            <family val="2"/>
          </rPr>
          <t>tetapi</t>
        </r>
        <r>
          <rPr>
            <sz val="8"/>
            <color indexed="81"/>
            <rFont val="Tahoma"/>
            <family val="2"/>
          </rPr>
          <t xml:space="preserve"> dijelaskan dimana ketidakproposionalan tersebut.
</t>
        </r>
        <r>
          <rPr>
            <i/>
            <sz val="8"/>
            <color indexed="81"/>
            <rFont val="Tahoma"/>
            <family val="2"/>
          </rPr>
          <t>Catatan yang Anda berikan, bukan untuk diri Anda sehingga harus mudah dimengerti oleh orang lain.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21" authorId="1">
      <text>
        <r>
          <rPr>
            <b/>
            <sz val="8"/>
            <color indexed="81"/>
            <rFont val="Tahoma"/>
            <family val="2"/>
          </rPr>
          <t>Isilah</t>
        </r>
        <r>
          <rPr>
            <sz val="8"/>
            <color indexed="81"/>
            <rFont val="Tahoma"/>
            <family val="2"/>
          </rPr>
          <t xml:space="preserve"> dengan huruf </t>
        </r>
        <r>
          <rPr>
            <b/>
            <sz val="8"/>
            <color indexed="81"/>
            <rFont val="Tahoma"/>
            <family val="2"/>
          </rPr>
          <t>Y</t>
        </r>
        <r>
          <rPr>
            <sz val="8"/>
            <color indexed="81"/>
            <rFont val="Tahoma"/>
            <family val="2"/>
          </rPr>
          <t xml:space="preserve"> atau </t>
        </r>
        <r>
          <rPr>
            <b/>
            <sz val="8"/>
            <color indexed="81"/>
            <rFont val="Tahoma"/>
            <family val="2"/>
          </rPr>
          <t>y</t>
        </r>
        <r>
          <rPr>
            <sz val="8"/>
            <color indexed="81"/>
            <rFont val="Tahoma"/>
            <family val="2"/>
          </rPr>
          <t xml:space="preserve">, jika </t>
        </r>
        <r>
          <rPr>
            <b/>
            <sz val="8"/>
            <color indexed="81"/>
            <rFont val="Tahoma"/>
            <family val="2"/>
          </rPr>
          <t>hasil pemeriksaan benar sesuai kriteria.</t>
        </r>
        <r>
          <rPr>
            <sz val="8"/>
            <color indexed="81"/>
            <rFont val="Tahoma"/>
            <family val="2"/>
          </rPr>
          <t xml:space="preserve">
Skor akan otomatis terisi.
</t>
        </r>
      </text>
    </comment>
    <comment ref="U21" authorId="1">
      <text>
        <r>
          <rPr>
            <b/>
            <sz val="8"/>
            <color indexed="81"/>
            <rFont val="Tahoma"/>
            <family val="2"/>
          </rPr>
          <t>Isilah</t>
        </r>
        <r>
          <rPr>
            <sz val="8"/>
            <color indexed="81"/>
            <rFont val="Tahoma"/>
            <family val="2"/>
          </rPr>
          <t xml:space="preserve"> dengan huruf </t>
        </r>
        <r>
          <rPr>
            <b/>
            <sz val="8"/>
            <color indexed="81"/>
            <rFont val="Tahoma"/>
            <family val="2"/>
          </rPr>
          <t>Y</t>
        </r>
        <r>
          <rPr>
            <sz val="8"/>
            <color indexed="81"/>
            <rFont val="Tahoma"/>
            <family val="2"/>
          </rPr>
          <t xml:space="preserve"> atau </t>
        </r>
        <r>
          <rPr>
            <b/>
            <sz val="8"/>
            <color indexed="81"/>
            <rFont val="Tahoma"/>
            <family val="2"/>
          </rPr>
          <t>y</t>
        </r>
        <r>
          <rPr>
            <sz val="8"/>
            <color indexed="81"/>
            <rFont val="Tahoma"/>
            <family val="2"/>
          </rPr>
          <t xml:space="preserve">, jika </t>
        </r>
        <r>
          <rPr>
            <b/>
            <sz val="8"/>
            <color indexed="81"/>
            <rFont val="Tahoma"/>
            <family val="2"/>
          </rPr>
          <t>hasil pemeriksaan benar sesuai kriteria.</t>
        </r>
        <r>
          <rPr>
            <sz val="8"/>
            <color indexed="81"/>
            <rFont val="Tahoma"/>
            <family val="2"/>
          </rPr>
          <t xml:space="preserve">
Skor akan otomatis terisi.
</t>
        </r>
      </text>
    </comment>
    <comment ref="D24" authorId="1">
      <text>
        <r>
          <rPr>
            <b/>
            <sz val="8"/>
            <color indexed="81"/>
            <rFont val="Tahoma"/>
            <family val="2"/>
          </rPr>
          <t xml:space="preserve">Isilah </t>
        </r>
        <r>
          <rPr>
            <sz val="8"/>
            <color indexed="81"/>
            <rFont val="Tahoma"/>
            <family val="2"/>
          </rPr>
          <t xml:space="preserve">dengan huruf </t>
        </r>
        <r>
          <rPr>
            <b/>
            <sz val="8"/>
            <color indexed="81"/>
            <rFont val="Tahoma"/>
            <family val="2"/>
          </rPr>
          <t>Y</t>
        </r>
        <r>
          <rPr>
            <sz val="8"/>
            <color indexed="81"/>
            <rFont val="Tahoma"/>
            <family val="2"/>
          </rPr>
          <t xml:space="preserve"> atau </t>
        </r>
        <r>
          <rPr>
            <b/>
            <sz val="8"/>
            <color indexed="81"/>
            <rFont val="Tahoma"/>
            <family val="2"/>
          </rPr>
          <t>y</t>
        </r>
        <r>
          <rPr>
            <sz val="8"/>
            <color indexed="81"/>
            <rFont val="Tahoma"/>
            <family val="2"/>
          </rPr>
          <t xml:space="preserve">, jika </t>
        </r>
        <r>
          <rPr>
            <b/>
            <sz val="8"/>
            <color indexed="81"/>
            <rFont val="Tahoma"/>
            <family val="2"/>
          </rPr>
          <t>hasil pemeriksaan benar sesuai kriteria.</t>
        </r>
        <r>
          <rPr>
            <sz val="8"/>
            <color indexed="81"/>
            <rFont val="Tahoma"/>
            <family val="2"/>
          </rPr>
          <t xml:space="preserve">
Skor akan otomatis terisi.
</t>
        </r>
      </text>
    </comment>
    <comment ref="U24" authorId="1">
      <text>
        <r>
          <rPr>
            <b/>
            <sz val="8"/>
            <color indexed="81"/>
            <rFont val="Tahoma"/>
            <family val="2"/>
          </rPr>
          <t xml:space="preserve">Isilah </t>
        </r>
        <r>
          <rPr>
            <sz val="8"/>
            <color indexed="81"/>
            <rFont val="Tahoma"/>
            <family val="2"/>
          </rPr>
          <t xml:space="preserve">dengan huruf </t>
        </r>
        <r>
          <rPr>
            <b/>
            <sz val="8"/>
            <color indexed="81"/>
            <rFont val="Tahoma"/>
            <family val="2"/>
          </rPr>
          <t>Y</t>
        </r>
        <r>
          <rPr>
            <sz val="8"/>
            <color indexed="81"/>
            <rFont val="Tahoma"/>
            <family val="2"/>
          </rPr>
          <t xml:space="preserve"> atau </t>
        </r>
        <r>
          <rPr>
            <b/>
            <sz val="8"/>
            <color indexed="81"/>
            <rFont val="Tahoma"/>
            <family val="2"/>
          </rPr>
          <t>y</t>
        </r>
        <r>
          <rPr>
            <sz val="8"/>
            <color indexed="81"/>
            <rFont val="Tahoma"/>
            <family val="2"/>
          </rPr>
          <t xml:space="preserve">, jika </t>
        </r>
        <r>
          <rPr>
            <b/>
            <sz val="8"/>
            <color indexed="81"/>
            <rFont val="Tahoma"/>
            <family val="2"/>
          </rPr>
          <t>hasil pemeriksaan benar sesuai kriteria.</t>
        </r>
        <r>
          <rPr>
            <sz val="8"/>
            <color indexed="81"/>
            <rFont val="Tahoma"/>
            <family val="2"/>
          </rPr>
          <t xml:space="preserve">
Skor akan otomatis terisi.
</t>
        </r>
      </text>
    </comment>
    <comment ref="D35" authorId="1">
      <text>
        <r>
          <rPr>
            <b/>
            <sz val="8"/>
            <color indexed="81"/>
            <rFont val="Tahoma"/>
            <family val="2"/>
          </rPr>
          <t xml:space="preserve">Isilah </t>
        </r>
        <r>
          <rPr>
            <sz val="8"/>
            <color indexed="81"/>
            <rFont val="Tahoma"/>
            <family val="2"/>
          </rPr>
          <t>dengan huruf</t>
        </r>
        <r>
          <rPr>
            <b/>
            <sz val="8"/>
            <color indexed="81"/>
            <rFont val="Tahoma"/>
            <family val="2"/>
          </rPr>
          <t xml:space="preserve"> Y </t>
        </r>
        <r>
          <rPr>
            <sz val="8"/>
            <color indexed="81"/>
            <rFont val="Tahoma"/>
            <family val="2"/>
          </rPr>
          <t>atau</t>
        </r>
        <r>
          <rPr>
            <b/>
            <sz val="8"/>
            <color indexed="81"/>
            <rFont val="Tahoma"/>
            <family val="2"/>
          </rPr>
          <t xml:space="preserve"> y, </t>
        </r>
        <r>
          <rPr>
            <sz val="8"/>
            <color indexed="81"/>
            <rFont val="Tahoma"/>
            <family val="2"/>
          </rPr>
          <t>jika</t>
        </r>
        <r>
          <rPr>
            <b/>
            <sz val="8"/>
            <color indexed="81"/>
            <rFont val="Tahoma"/>
            <family val="2"/>
          </rPr>
          <t xml:space="preserve"> hasil pemeriksaan benar sesuai kriteria.
</t>
        </r>
        <r>
          <rPr>
            <sz val="8"/>
            <color indexed="81"/>
            <rFont val="Tahoma"/>
            <family val="2"/>
          </rPr>
          <t xml:space="preserve">Skor akan otomatis terisi.
</t>
        </r>
      </text>
    </comment>
    <comment ref="U35" authorId="1">
      <text>
        <r>
          <rPr>
            <b/>
            <sz val="8"/>
            <color indexed="81"/>
            <rFont val="Tahoma"/>
            <family val="2"/>
          </rPr>
          <t xml:space="preserve">Isilah </t>
        </r>
        <r>
          <rPr>
            <sz val="8"/>
            <color indexed="81"/>
            <rFont val="Tahoma"/>
            <family val="2"/>
          </rPr>
          <t>dengan huruf</t>
        </r>
        <r>
          <rPr>
            <b/>
            <sz val="8"/>
            <color indexed="81"/>
            <rFont val="Tahoma"/>
            <family val="2"/>
          </rPr>
          <t xml:space="preserve"> Y </t>
        </r>
        <r>
          <rPr>
            <sz val="8"/>
            <color indexed="81"/>
            <rFont val="Tahoma"/>
            <family val="2"/>
          </rPr>
          <t>atau</t>
        </r>
        <r>
          <rPr>
            <b/>
            <sz val="8"/>
            <color indexed="81"/>
            <rFont val="Tahoma"/>
            <family val="2"/>
          </rPr>
          <t xml:space="preserve"> y, </t>
        </r>
        <r>
          <rPr>
            <sz val="8"/>
            <color indexed="81"/>
            <rFont val="Tahoma"/>
            <family val="2"/>
          </rPr>
          <t>jika</t>
        </r>
        <r>
          <rPr>
            <b/>
            <sz val="8"/>
            <color indexed="81"/>
            <rFont val="Tahoma"/>
            <family val="2"/>
          </rPr>
          <t xml:space="preserve"> hasil pemeriksaan benar sesuai kriteria.
</t>
        </r>
        <r>
          <rPr>
            <sz val="8"/>
            <color indexed="81"/>
            <rFont val="Tahoma"/>
            <family val="2"/>
          </rPr>
          <t xml:space="preserve">Skor akan otomatis terisi.
</t>
        </r>
      </text>
    </comment>
    <comment ref="D43" authorId="1">
      <text>
        <r>
          <rPr>
            <b/>
            <sz val="8"/>
            <color indexed="81"/>
            <rFont val="Tahoma"/>
            <family val="2"/>
          </rPr>
          <t xml:space="preserve">Isilah dengan huruf Y </t>
        </r>
        <r>
          <rPr>
            <sz val="8"/>
            <color indexed="81"/>
            <rFont val="Tahoma"/>
            <family val="2"/>
          </rPr>
          <t>atau</t>
        </r>
        <r>
          <rPr>
            <b/>
            <sz val="8"/>
            <color indexed="81"/>
            <rFont val="Tahoma"/>
            <family val="2"/>
          </rPr>
          <t xml:space="preserve"> y, </t>
        </r>
        <r>
          <rPr>
            <sz val="8"/>
            <color indexed="81"/>
            <rFont val="Tahoma"/>
            <family val="2"/>
          </rPr>
          <t>jika</t>
        </r>
        <r>
          <rPr>
            <b/>
            <sz val="8"/>
            <color indexed="81"/>
            <rFont val="Tahoma"/>
            <family val="2"/>
          </rPr>
          <t xml:space="preserve"> hasil pemeriksaan benar sesuai kriteria.
</t>
        </r>
        <r>
          <rPr>
            <sz val="8"/>
            <color indexed="81"/>
            <rFont val="Tahoma"/>
            <family val="2"/>
          </rPr>
          <t xml:space="preserve">Skor akan otomatis terisi.
</t>
        </r>
      </text>
    </comment>
    <comment ref="G43" authorId="1">
      <text>
        <r>
          <rPr>
            <b/>
            <sz val="8"/>
            <color indexed="81"/>
            <rFont val="Tahoma"/>
            <family val="2"/>
          </rPr>
          <t xml:space="preserve">Isilah </t>
        </r>
        <r>
          <rPr>
            <sz val="8"/>
            <color indexed="81"/>
            <rFont val="Tahoma"/>
            <family val="2"/>
          </rPr>
          <t>dengan huruf</t>
        </r>
        <r>
          <rPr>
            <b/>
            <sz val="8"/>
            <color indexed="81"/>
            <rFont val="Tahoma"/>
            <family val="2"/>
          </rPr>
          <t xml:space="preserve"> Y </t>
        </r>
        <r>
          <rPr>
            <sz val="8"/>
            <color indexed="81"/>
            <rFont val="Tahoma"/>
            <family val="2"/>
          </rPr>
          <t>atau</t>
        </r>
        <r>
          <rPr>
            <b/>
            <sz val="8"/>
            <color indexed="81"/>
            <rFont val="Tahoma"/>
            <family val="2"/>
          </rPr>
          <t xml:space="preserve"> y, </t>
        </r>
        <r>
          <rPr>
            <sz val="8"/>
            <color indexed="81"/>
            <rFont val="Tahoma"/>
            <family val="2"/>
          </rPr>
          <t>jika</t>
        </r>
        <r>
          <rPr>
            <b/>
            <sz val="8"/>
            <color indexed="81"/>
            <rFont val="Tahoma"/>
            <family val="2"/>
          </rPr>
          <t xml:space="preserve"> hasil pemeriksaan benar sesuai kriteria.
</t>
        </r>
        <r>
          <rPr>
            <sz val="8"/>
            <color indexed="81"/>
            <rFont val="Tahoma"/>
            <family val="2"/>
          </rPr>
          <t>Skor akan otomatis terisi</t>
        </r>
        <r>
          <rPr>
            <b/>
            <sz val="8"/>
            <color indexed="81"/>
            <rFont val="Tahoma"/>
            <family val="2"/>
          </rPr>
          <t>.</t>
        </r>
      </text>
    </comment>
    <comment ref="J43" authorId="1">
      <text>
        <r>
          <rPr>
            <b/>
            <sz val="8"/>
            <color indexed="81"/>
            <rFont val="Tahoma"/>
            <family val="2"/>
          </rPr>
          <t xml:space="preserve">Isilah </t>
        </r>
        <r>
          <rPr>
            <sz val="8"/>
            <color indexed="81"/>
            <rFont val="Tahoma"/>
            <family val="2"/>
          </rPr>
          <t>dengan huruf</t>
        </r>
        <r>
          <rPr>
            <b/>
            <sz val="8"/>
            <color indexed="81"/>
            <rFont val="Tahoma"/>
            <family val="2"/>
          </rPr>
          <t xml:space="preserve"> Y </t>
        </r>
        <r>
          <rPr>
            <sz val="8"/>
            <color indexed="81"/>
            <rFont val="Tahoma"/>
            <family val="2"/>
          </rPr>
          <t>atau</t>
        </r>
        <r>
          <rPr>
            <b/>
            <sz val="8"/>
            <color indexed="81"/>
            <rFont val="Tahoma"/>
            <family val="2"/>
          </rPr>
          <t xml:space="preserve"> y, </t>
        </r>
        <r>
          <rPr>
            <sz val="8"/>
            <color indexed="81"/>
            <rFont val="Tahoma"/>
            <family val="2"/>
          </rPr>
          <t>jika</t>
        </r>
        <r>
          <rPr>
            <b/>
            <sz val="8"/>
            <color indexed="81"/>
            <rFont val="Tahoma"/>
            <family val="2"/>
          </rPr>
          <t xml:space="preserve"> hasil pemeriksaan benar sesuai kriteria.
</t>
        </r>
        <r>
          <rPr>
            <sz val="8"/>
            <color indexed="81"/>
            <rFont val="Tahoma"/>
            <family val="2"/>
          </rPr>
          <t xml:space="preserve">Skor akan otomatis terisi.
</t>
        </r>
      </text>
    </comment>
    <comment ref="M43" authorId="1">
      <text>
        <r>
          <rPr>
            <b/>
            <sz val="8"/>
            <color indexed="81"/>
            <rFont val="Tahoma"/>
            <family val="2"/>
          </rPr>
          <t xml:space="preserve">Isilah </t>
        </r>
        <r>
          <rPr>
            <sz val="8"/>
            <color indexed="81"/>
            <rFont val="Tahoma"/>
            <family val="2"/>
          </rPr>
          <t>dengan huruf</t>
        </r>
        <r>
          <rPr>
            <b/>
            <sz val="8"/>
            <color indexed="81"/>
            <rFont val="Tahoma"/>
            <family val="2"/>
          </rPr>
          <t xml:space="preserve"> Y </t>
        </r>
        <r>
          <rPr>
            <sz val="8"/>
            <color indexed="81"/>
            <rFont val="Tahoma"/>
            <family val="2"/>
          </rPr>
          <t>atau</t>
        </r>
        <r>
          <rPr>
            <b/>
            <sz val="8"/>
            <color indexed="81"/>
            <rFont val="Tahoma"/>
            <family val="2"/>
          </rPr>
          <t xml:space="preserve"> y, </t>
        </r>
        <r>
          <rPr>
            <sz val="8"/>
            <color indexed="81"/>
            <rFont val="Tahoma"/>
            <family val="2"/>
          </rPr>
          <t>jika</t>
        </r>
        <r>
          <rPr>
            <b/>
            <sz val="8"/>
            <color indexed="81"/>
            <rFont val="Tahoma"/>
            <family val="2"/>
          </rPr>
          <t xml:space="preserve"> hasil pemeriksaan benar sesuai kriteria.
</t>
        </r>
        <r>
          <rPr>
            <sz val="8"/>
            <color indexed="81"/>
            <rFont val="Tahoma"/>
            <family val="2"/>
          </rPr>
          <t xml:space="preserve">Skor akan otomatis terisi.
</t>
        </r>
      </text>
    </comment>
    <comment ref="U43" authorId="1">
      <text>
        <r>
          <rPr>
            <b/>
            <sz val="8"/>
            <color indexed="81"/>
            <rFont val="Tahoma"/>
            <family val="2"/>
          </rPr>
          <t xml:space="preserve">Isilah dengan huruf Y </t>
        </r>
        <r>
          <rPr>
            <sz val="8"/>
            <color indexed="81"/>
            <rFont val="Tahoma"/>
            <family val="2"/>
          </rPr>
          <t>atau</t>
        </r>
        <r>
          <rPr>
            <b/>
            <sz val="8"/>
            <color indexed="81"/>
            <rFont val="Tahoma"/>
            <family val="2"/>
          </rPr>
          <t xml:space="preserve"> y, </t>
        </r>
        <r>
          <rPr>
            <sz val="8"/>
            <color indexed="81"/>
            <rFont val="Tahoma"/>
            <family val="2"/>
          </rPr>
          <t>jika</t>
        </r>
        <r>
          <rPr>
            <b/>
            <sz val="8"/>
            <color indexed="81"/>
            <rFont val="Tahoma"/>
            <family val="2"/>
          </rPr>
          <t xml:space="preserve"> hasil pemeriksaan benar sesuai kriteria.
</t>
        </r>
        <r>
          <rPr>
            <sz val="8"/>
            <color indexed="81"/>
            <rFont val="Tahoma"/>
            <family val="2"/>
          </rPr>
          <t xml:space="preserve">Skor akan otomatis terisi.
</t>
        </r>
      </text>
    </comment>
    <comment ref="X43" authorId="1">
      <text>
        <r>
          <rPr>
            <b/>
            <sz val="8"/>
            <color indexed="81"/>
            <rFont val="Tahoma"/>
            <family val="2"/>
          </rPr>
          <t xml:space="preserve">Isilah </t>
        </r>
        <r>
          <rPr>
            <sz val="8"/>
            <color indexed="81"/>
            <rFont val="Tahoma"/>
            <family val="2"/>
          </rPr>
          <t>dengan huruf</t>
        </r>
        <r>
          <rPr>
            <b/>
            <sz val="8"/>
            <color indexed="81"/>
            <rFont val="Tahoma"/>
            <family val="2"/>
          </rPr>
          <t xml:space="preserve"> Y </t>
        </r>
        <r>
          <rPr>
            <sz val="8"/>
            <color indexed="81"/>
            <rFont val="Tahoma"/>
            <family val="2"/>
          </rPr>
          <t>atau</t>
        </r>
        <r>
          <rPr>
            <b/>
            <sz val="8"/>
            <color indexed="81"/>
            <rFont val="Tahoma"/>
            <family val="2"/>
          </rPr>
          <t xml:space="preserve"> y, </t>
        </r>
        <r>
          <rPr>
            <sz val="8"/>
            <color indexed="81"/>
            <rFont val="Tahoma"/>
            <family val="2"/>
          </rPr>
          <t>jika</t>
        </r>
        <r>
          <rPr>
            <b/>
            <sz val="8"/>
            <color indexed="81"/>
            <rFont val="Tahoma"/>
            <family val="2"/>
          </rPr>
          <t xml:space="preserve"> hasil pemeriksaan benar sesuai kriteria.
</t>
        </r>
        <r>
          <rPr>
            <sz val="8"/>
            <color indexed="81"/>
            <rFont val="Tahoma"/>
            <family val="2"/>
          </rPr>
          <t>Skor akan otomatis terisi</t>
        </r>
        <r>
          <rPr>
            <b/>
            <sz val="8"/>
            <color indexed="81"/>
            <rFont val="Tahoma"/>
            <family val="2"/>
          </rPr>
          <t>.</t>
        </r>
      </text>
    </comment>
    <comment ref="AA43" authorId="1">
      <text>
        <r>
          <rPr>
            <b/>
            <sz val="8"/>
            <color indexed="81"/>
            <rFont val="Tahoma"/>
            <family val="2"/>
          </rPr>
          <t xml:space="preserve">Isilah </t>
        </r>
        <r>
          <rPr>
            <sz val="8"/>
            <color indexed="81"/>
            <rFont val="Tahoma"/>
            <family val="2"/>
          </rPr>
          <t>dengan huruf</t>
        </r>
        <r>
          <rPr>
            <b/>
            <sz val="8"/>
            <color indexed="81"/>
            <rFont val="Tahoma"/>
            <family val="2"/>
          </rPr>
          <t xml:space="preserve"> Y </t>
        </r>
        <r>
          <rPr>
            <sz val="8"/>
            <color indexed="81"/>
            <rFont val="Tahoma"/>
            <family val="2"/>
          </rPr>
          <t>atau</t>
        </r>
        <r>
          <rPr>
            <b/>
            <sz val="8"/>
            <color indexed="81"/>
            <rFont val="Tahoma"/>
            <family val="2"/>
          </rPr>
          <t xml:space="preserve"> y, </t>
        </r>
        <r>
          <rPr>
            <sz val="8"/>
            <color indexed="81"/>
            <rFont val="Tahoma"/>
            <family val="2"/>
          </rPr>
          <t>jika</t>
        </r>
        <r>
          <rPr>
            <b/>
            <sz val="8"/>
            <color indexed="81"/>
            <rFont val="Tahoma"/>
            <family val="2"/>
          </rPr>
          <t xml:space="preserve"> hasil pemeriksaan benar sesuai kriteria.
</t>
        </r>
        <r>
          <rPr>
            <sz val="8"/>
            <color indexed="81"/>
            <rFont val="Tahoma"/>
            <family val="2"/>
          </rPr>
          <t xml:space="preserve">Skor akan otomatis terisi.
</t>
        </r>
      </text>
    </comment>
    <comment ref="AD43" authorId="1">
      <text>
        <r>
          <rPr>
            <b/>
            <sz val="8"/>
            <color indexed="81"/>
            <rFont val="Tahoma"/>
            <family val="2"/>
          </rPr>
          <t xml:space="preserve">Isilah </t>
        </r>
        <r>
          <rPr>
            <sz val="8"/>
            <color indexed="81"/>
            <rFont val="Tahoma"/>
            <family val="2"/>
          </rPr>
          <t>dengan huruf</t>
        </r>
        <r>
          <rPr>
            <b/>
            <sz val="8"/>
            <color indexed="81"/>
            <rFont val="Tahoma"/>
            <family val="2"/>
          </rPr>
          <t xml:space="preserve"> Y </t>
        </r>
        <r>
          <rPr>
            <sz val="8"/>
            <color indexed="81"/>
            <rFont val="Tahoma"/>
            <family val="2"/>
          </rPr>
          <t>atau</t>
        </r>
        <r>
          <rPr>
            <b/>
            <sz val="8"/>
            <color indexed="81"/>
            <rFont val="Tahoma"/>
            <family val="2"/>
          </rPr>
          <t xml:space="preserve"> y, </t>
        </r>
        <r>
          <rPr>
            <sz val="8"/>
            <color indexed="81"/>
            <rFont val="Tahoma"/>
            <family val="2"/>
          </rPr>
          <t>jika</t>
        </r>
        <r>
          <rPr>
            <b/>
            <sz val="8"/>
            <color indexed="81"/>
            <rFont val="Tahoma"/>
            <family val="2"/>
          </rPr>
          <t xml:space="preserve"> hasil pemeriksaan benar sesuai kriteria.
</t>
        </r>
        <r>
          <rPr>
            <sz val="8"/>
            <color indexed="81"/>
            <rFont val="Tahoma"/>
            <family val="2"/>
          </rPr>
          <t xml:space="preserve">Skor akan otomatis terisi.
</t>
        </r>
      </text>
    </comment>
    <comment ref="D52" authorId="0">
      <text>
        <r>
          <rPr>
            <b/>
            <sz val="8"/>
            <color indexed="81"/>
            <rFont val="Tahoma"/>
            <family val="2"/>
          </rPr>
          <t xml:space="preserve">Isilah </t>
        </r>
        <r>
          <rPr>
            <sz val="8"/>
            <color indexed="81"/>
            <rFont val="Tahoma"/>
            <family val="2"/>
          </rPr>
          <t>dengan huruf</t>
        </r>
        <r>
          <rPr>
            <b/>
            <sz val="8"/>
            <color indexed="81"/>
            <rFont val="Tahoma"/>
            <family val="2"/>
          </rPr>
          <t xml:space="preserve"> Y </t>
        </r>
        <r>
          <rPr>
            <sz val="8"/>
            <color indexed="81"/>
            <rFont val="Tahoma"/>
            <family val="2"/>
          </rPr>
          <t>atau</t>
        </r>
        <r>
          <rPr>
            <b/>
            <sz val="8"/>
            <color indexed="81"/>
            <rFont val="Tahoma"/>
            <family val="2"/>
          </rPr>
          <t xml:space="preserve"> y, </t>
        </r>
        <r>
          <rPr>
            <sz val="8"/>
            <color indexed="81"/>
            <rFont val="Tahoma"/>
            <family val="2"/>
          </rPr>
          <t>jika</t>
        </r>
        <r>
          <rPr>
            <b/>
            <sz val="8"/>
            <color indexed="81"/>
            <rFont val="Tahoma"/>
            <family val="2"/>
          </rPr>
          <t xml:space="preserve"> hasil pemeriksaan benar sesuai kriteria.
</t>
        </r>
        <r>
          <rPr>
            <sz val="8"/>
            <color indexed="81"/>
            <rFont val="Tahoma"/>
            <family val="2"/>
          </rPr>
          <t xml:space="preserve">
Skor akan otomatis terisi.
</t>
        </r>
      </text>
    </comment>
    <comment ref="U52" authorId="0">
      <text>
        <r>
          <rPr>
            <b/>
            <sz val="8"/>
            <color indexed="81"/>
            <rFont val="Tahoma"/>
            <family val="2"/>
          </rPr>
          <t xml:space="preserve">Isilah </t>
        </r>
        <r>
          <rPr>
            <sz val="8"/>
            <color indexed="81"/>
            <rFont val="Tahoma"/>
            <family val="2"/>
          </rPr>
          <t>dengan huruf</t>
        </r>
        <r>
          <rPr>
            <b/>
            <sz val="8"/>
            <color indexed="81"/>
            <rFont val="Tahoma"/>
            <family val="2"/>
          </rPr>
          <t xml:space="preserve"> Y </t>
        </r>
        <r>
          <rPr>
            <sz val="8"/>
            <color indexed="81"/>
            <rFont val="Tahoma"/>
            <family val="2"/>
          </rPr>
          <t>atau</t>
        </r>
        <r>
          <rPr>
            <b/>
            <sz val="8"/>
            <color indexed="81"/>
            <rFont val="Tahoma"/>
            <family val="2"/>
          </rPr>
          <t xml:space="preserve"> y, </t>
        </r>
        <r>
          <rPr>
            <sz val="8"/>
            <color indexed="81"/>
            <rFont val="Tahoma"/>
            <family val="2"/>
          </rPr>
          <t>jika</t>
        </r>
        <r>
          <rPr>
            <b/>
            <sz val="8"/>
            <color indexed="81"/>
            <rFont val="Tahoma"/>
            <family val="2"/>
          </rPr>
          <t xml:space="preserve"> hasil pemeriksaan benar sesuai kriteria.
</t>
        </r>
        <r>
          <rPr>
            <sz val="8"/>
            <color indexed="81"/>
            <rFont val="Tahoma"/>
            <family val="2"/>
          </rPr>
          <t xml:space="preserve">
Skor akan otomatis terisi.
</t>
        </r>
      </text>
    </comment>
  </commentList>
</comments>
</file>

<file path=xl/sharedStrings.xml><?xml version="1.0" encoding="utf-8"?>
<sst xmlns="http://schemas.openxmlformats.org/spreadsheetml/2006/main" count="267" uniqueCount="171">
  <si>
    <t>SKOR</t>
  </si>
  <si>
    <t xml:space="preserve">  CATATAN DARI PENGUJI:</t>
  </si>
  <si>
    <t>SKOR UJI KOMPETENSI PRAKTIK</t>
  </si>
  <si>
    <t xml:space="preserve">  untuk skor yang tidak mencapai skor maksimal (tertinggi).</t>
  </si>
  <si>
    <t xml:space="preserve">   FEATURE &amp; PENCETAKAN KE .PDF</t>
  </si>
  <si>
    <t>TOTAL PEROLEHAN SKOR</t>
  </si>
  <si>
    <t>NAMA - NO.CLCE</t>
  </si>
  <si>
    <r>
      <t xml:space="preserve">Unit Kompetensi: </t>
    </r>
    <r>
      <rPr>
        <b/>
        <sz val="12"/>
        <color indexed="9"/>
        <rFont val="Arial"/>
        <family val="2"/>
      </rPr>
      <t>WORDPROCESSING (WP)</t>
    </r>
  </si>
  <si>
    <t>1. BENTUK INDENTASI</t>
  </si>
  <si>
    <t xml:space="preserve">    a. Ketepatan Bentuk</t>
  </si>
  <si>
    <t xml:space="preserve">    b. Total Naskah yang diketik</t>
  </si>
  <si>
    <t xml:space="preserve">    c. Total Kesalahan Ketik</t>
  </si>
  <si>
    <t>2. BENTUK KOLOM</t>
  </si>
  <si>
    <t xml:space="preserve">    b. Bentuk dan Perpindahan Teks</t>
  </si>
  <si>
    <t xml:space="preserve">    c. Format Kolom</t>
  </si>
  <si>
    <t>3. BENTUK TABEL</t>
  </si>
  <si>
    <t xml:space="preserve">        a.1. Jumlah Kolom</t>
  </si>
  <si>
    <t>Y</t>
  </si>
  <si>
    <t xml:space="preserve">        a.2. Jumlah Baris</t>
  </si>
  <si>
    <t xml:space="preserve">        b.4. Tinggi Baris (row)</t>
  </si>
  <si>
    <t xml:space="preserve">    c. Jumlah Record yang diketik</t>
  </si>
  <si>
    <t>4. BENTUK SURAT MASSAL</t>
  </si>
  <si>
    <t xml:space="preserve">        b.1. Jumlah Variable</t>
  </si>
  <si>
    <t xml:space="preserve">        b.2. Jumlah Record</t>
  </si>
  <si>
    <t xml:space="preserve">    c. Total Naskah yang diketik</t>
  </si>
  <si>
    <t xml:space="preserve">    d. Total Kesalahan Ketik</t>
  </si>
  <si>
    <t>5. FORMAT &amp; EDIT DOKUMEN</t>
  </si>
  <si>
    <t>indentasi</t>
  </si>
  <si>
    <t>kolom</t>
  </si>
  <si>
    <t>tabel</t>
  </si>
  <si>
    <t>srt.massal</t>
  </si>
  <si>
    <t>T</t>
  </si>
  <si>
    <t>/</t>
  </si>
  <si>
    <r>
      <t xml:space="preserve">    a. Ketepatan Bentuk                   </t>
    </r>
    <r>
      <rPr>
        <i/>
        <sz val="10"/>
        <rFont val="Arial Narrow"/>
        <family val="2"/>
      </rPr>
      <t/>
    </r>
  </si>
  <si>
    <r>
      <t xml:space="preserve">    b. Format Tabel                                 </t>
    </r>
    <r>
      <rPr>
        <i/>
        <sz val="10"/>
        <rFont val="Arial Narrow"/>
        <family val="2"/>
      </rPr>
      <t/>
    </r>
  </si>
  <si>
    <t xml:space="preserve">    d. Proses Perhitungan            </t>
  </si>
  <si>
    <t xml:space="preserve">    b. Validasi Data                                   </t>
  </si>
  <si>
    <t xml:space="preserve">    a. Ketepatan Bentuk         </t>
  </si>
  <si>
    <t xml:space="preserve">    a. Format Dokumen semua bentuk      </t>
  </si>
  <si>
    <t xml:space="preserve">        a.1. Margin Halaman                            </t>
  </si>
  <si>
    <t xml:space="preserve"> (Arial &amp; Times New Roman)</t>
  </si>
  <si>
    <t xml:space="preserve"> (Bold, Italic, Underline)</t>
  </si>
  <si>
    <r>
      <t xml:space="preserve">    b. Edit Dokumen di Bentuk Kolom         </t>
    </r>
    <r>
      <rPr>
        <i/>
        <sz val="10"/>
        <rFont val="Arial Narrow"/>
        <family val="2"/>
      </rPr>
      <t/>
    </r>
  </si>
  <si>
    <t xml:space="preserve">   6. FEATURE                       </t>
  </si>
  <si>
    <t xml:space="preserve">   7. PENCETAKAN KE .PDF                   </t>
  </si>
  <si>
    <t>B.P.INDENTASI</t>
  </si>
  <si>
    <t>B.P.KOLOM</t>
  </si>
  <si>
    <t>B.P.TABEL</t>
  </si>
  <si>
    <r>
      <t xml:space="preserve"> </t>
    </r>
    <r>
      <rPr>
        <b/>
        <sz val="9"/>
        <color indexed="8"/>
        <rFont val="Arial Narrow"/>
        <family val="2"/>
      </rPr>
      <t>2-1-0</t>
    </r>
  </si>
  <si>
    <t>2-0</t>
  </si>
  <si>
    <t>2-1-0</t>
  </si>
  <si>
    <t/>
  </si>
  <si>
    <t xml:space="preserve">        b.1. Garis (border)</t>
  </si>
  <si>
    <t xml:space="preserve">        b.2. Gradasi (shading)</t>
  </si>
  <si>
    <t xml:space="preserve">        b.3. Lebar Kolom (column)</t>
  </si>
  <si>
    <t xml:space="preserve">        b.5. Penggabungan Sel (merge cell)</t>
  </si>
  <si>
    <t xml:space="preserve">        b.6. Perataan Teks (alignment)</t>
  </si>
  <si>
    <r>
      <t xml:space="preserve">    a. Ketepatan Bentuk                            </t>
    </r>
    <r>
      <rPr>
        <i/>
        <sz val="9"/>
        <rFont val="Arial Narrow"/>
        <family val="2"/>
      </rPr>
      <t xml:space="preserve"> </t>
    </r>
  </si>
  <si>
    <t xml:space="preserve">        a.2. Ukuran Kertas (paper size)                                            </t>
  </si>
  <si>
    <t xml:space="preserve">        a.3. Jenis Huruf (font)                  </t>
  </si>
  <si>
    <r>
      <t xml:space="preserve">        a.4. Ukuran Huruf (font size)                </t>
    </r>
    <r>
      <rPr>
        <i/>
        <sz val="10"/>
        <rFont val="Arial Narrow"/>
        <family val="2"/>
      </rPr>
      <t/>
    </r>
  </si>
  <si>
    <r>
      <t xml:space="preserve">        a.5. Jarak Spasi (spacing)                                   </t>
    </r>
    <r>
      <rPr>
        <i/>
        <sz val="10"/>
        <rFont val="Arial Narrow"/>
        <family val="2"/>
      </rPr>
      <t/>
    </r>
  </si>
  <si>
    <r>
      <t xml:space="preserve">        a.6. Efek Pencetakan (effects)          </t>
    </r>
    <r>
      <rPr>
        <i/>
        <sz val="9"/>
        <rFont val="Arial Narrow"/>
        <family val="2"/>
      </rPr>
      <t xml:space="preserve">      </t>
    </r>
  </si>
  <si>
    <r>
      <t xml:space="preserve">        a.7. Perataan Teks (alignment)          </t>
    </r>
    <r>
      <rPr>
        <i/>
        <sz val="9"/>
        <rFont val="Arial Narrow"/>
        <family val="2"/>
      </rPr>
      <t xml:space="preserve">                     </t>
    </r>
  </si>
  <si>
    <r>
      <t xml:space="preserve">        a.8. Catatan Header/Footer</t>
    </r>
    <r>
      <rPr>
        <i/>
        <sz val="9"/>
        <rFont val="Arial Narrow"/>
        <family val="2"/>
      </rPr>
      <t xml:space="preserve">                  </t>
    </r>
  </si>
  <si>
    <r>
      <t xml:space="preserve">        b.1. Mencari dan Mengganti Kata       </t>
    </r>
    <r>
      <rPr>
        <i/>
        <sz val="9"/>
        <rFont val="Arial Narrow"/>
        <family val="2"/>
      </rPr>
      <t xml:space="preserve"> </t>
    </r>
  </si>
  <si>
    <r>
      <t xml:space="preserve">        b.2. Memindahkan Paragraf</t>
    </r>
    <r>
      <rPr>
        <i/>
        <sz val="9"/>
        <rFont val="Arial Narrow"/>
        <family val="2"/>
      </rPr>
      <t xml:space="preserve">                                   </t>
    </r>
  </si>
  <si>
    <t>KISI-KISI PENILAIAN</t>
  </si>
  <si>
    <t>PARAMETER DI SOAL - KISI-KISI SKOR</t>
  </si>
  <si>
    <r>
      <t xml:space="preserve">total skor:  </t>
    </r>
    <r>
      <rPr>
        <b/>
        <sz val="9"/>
        <rFont val="Arial Narrow"/>
        <family val="2"/>
      </rPr>
      <t>6</t>
    </r>
    <r>
      <rPr>
        <i/>
        <sz val="9"/>
        <rFont val="Arial Narrow"/>
        <family val="2"/>
      </rPr>
      <t xml:space="preserve"> - bobot nilai:  </t>
    </r>
    <r>
      <rPr>
        <b/>
        <sz val="9"/>
        <rFont val="Arial Narrow"/>
        <family val="2"/>
      </rPr>
      <t xml:space="preserve">24 </t>
    </r>
  </si>
  <si>
    <r>
      <t xml:space="preserve">total skor:  </t>
    </r>
    <r>
      <rPr>
        <b/>
        <sz val="9"/>
        <rFont val="Arial Narrow"/>
        <family val="2"/>
      </rPr>
      <t>6</t>
    </r>
    <r>
      <rPr>
        <i/>
        <sz val="9"/>
        <rFont val="Arial Narrow"/>
        <family val="2"/>
      </rPr>
      <t xml:space="preserve"> - bobot nilai:  </t>
    </r>
    <r>
      <rPr>
        <b/>
        <sz val="9"/>
        <rFont val="Arial Narrow"/>
        <family val="2"/>
      </rPr>
      <t xml:space="preserve">15 </t>
    </r>
  </si>
  <si>
    <t>(1-3, 4-10, &gt;10)</t>
  </si>
  <si>
    <r>
      <t>(</t>
    </r>
    <r>
      <rPr>
        <i/>
        <sz val="9"/>
        <color indexed="10"/>
        <rFont val="Arial Narrow"/>
        <family val="2"/>
      </rPr>
      <t>x</t>
    </r>
    <r>
      <rPr>
        <i/>
        <sz val="9"/>
        <rFont val="Arial Narrow"/>
        <family val="2"/>
      </rPr>
      <t xml:space="preserve"> baris)</t>
    </r>
  </si>
  <si>
    <t>(dibuat tepat)</t>
  </si>
  <si>
    <t>dibuat proposional)</t>
  </si>
  <si>
    <t>(dibuat proposional)</t>
  </si>
  <si>
    <t>(jumlah data per-baris tepat)</t>
  </si>
  <si>
    <r>
      <t xml:space="preserve"> (</t>
    </r>
    <r>
      <rPr>
        <i/>
        <sz val="9"/>
        <color indexed="10"/>
        <rFont val="Arial Narrow"/>
        <family val="2"/>
      </rPr>
      <t>x</t>
    </r>
    <r>
      <rPr>
        <i/>
        <sz val="9"/>
        <rFont val="Arial Narrow"/>
        <family val="2"/>
      </rPr>
      <t xml:space="preserve"> record)</t>
    </r>
  </si>
  <si>
    <r>
      <t xml:space="preserve"> (</t>
    </r>
    <r>
      <rPr>
        <i/>
        <sz val="9"/>
        <color indexed="10"/>
        <rFont val="Arial Narrow"/>
        <family val="2"/>
      </rPr>
      <t xml:space="preserve">x </t>
    </r>
    <r>
      <rPr>
        <i/>
        <sz val="9"/>
        <rFont val="Arial Narrow"/>
        <family val="2"/>
      </rPr>
      <t>variable)</t>
    </r>
  </si>
  <si>
    <t>(rumus &amp; hasil)</t>
  </si>
  <si>
    <r>
      <t xml:space="preserve">(jarak </t>
    </r>
    <r>
      <rPr>
        <i/>
        <sz val="9"/>
        <color indexed="10"/>
        <rFont val="Arial Narrow"/>
        <family val="2"/>
      </rPr>
      <t xml:space="preserve">x </t>
    </r>
    <r>
      <rPr>
        <i/>
        <sz val="9"/>
        <rFont val="Arial Narrow"/>
        <family val="2"/>
      </rPr>
      <t>cm &amp; ada garis)</t>
    </r>
  </si>
  <si>
    <t>(left, right, justify)</t>
  </si>
  <si>
    <t>(A4 atau Letter)</t>
  </si>
  <si>
    <t>(pindahkan tepat)</t>
  </si>
  <si>
    <t xml:space="preserve"> (ClipArt, WordArt &amp; DropCap) </t>
  </si>
  <si>
    <t xml:space="preserve"> (semua dokumen) </t>
  </si>
  <si>
    <r>
      <t xml:space="preserve"> (</t>
    </r>
    <r>
      <rPr>
        <i/>
        <sz val="9"/>
        <color indexed="10"/>
        <rFont val="Arial Narrow"/>
        <family val="2"/>
      </rPr>
      <t>1½</t>
    </r>
    <r>
      <rPr>
        <i/>
        <sz val="9"/>
        <rFont val="Arial Narrow"/>
        <family val="2"/>
      </rPr>
      <t xml:space="preserve"> &amp; </t>
    </r>
    <r>
      <rPr>
        <i/>
        <sz val="9"/>
        <color indexed="10"/>
        <rFont val="Arial Narrow"/>
        <family val="2"/>
      </rPr>
      <t>1</t>
    </r>
    <r>
      <rPr>
        <i/>
        <sz val="9"/>
        <rFont val="Arial Narrow"/>
        <family val="2"/>
      </rPr>
      <t xml:space="preserve"> spasi)</t>
    </r>
  </si>
  <si>
    <r>
      <t xml:space="preserve"> (judul </t>
    </r>
    <r>
      <rPr>
        <i/>
        <sz val="9"/>
        <color indexed="10"/>
        <rFont val="Arial Narrow"/>
        <family val="2"/>
      </rPr>
      <t>14/16</t>
    </r>
    <r>
      <rPr>
        <i/>
        <sz val="9"/>
        <rFont val="Arial Narrow"/>
        <family val="2"/>
      </rPr>
      <t xml:space="preserve"> pt, teks </t>
    </r>
    <r>
      <rPr>
        <i/>
        <sz val="9"/>
        <color indexed="10"/>
        <rFont val="Arial Narrow"/>
        <family val="2"/>
      </rPr>
      <t xml:space="preserve">10/12 </t>
    </r>
    <r>
      <rPr>
        <i/>
        <sz val="9"/>
        <rFont val="Arial Narrow"/>
        <family val="2"/>
      </rPr>
      <t>pt)</t>
    </r>
  </si>
  <si>
    <r>
      <t xml:space="preserve">total skor:  </t>
    </r>
    <r>
      <rPr>
        <b/>
        <sz val="9"/>
        <rFont val="Arial Narrow"/>
        <family val="2"/>
      </rPr>
      <t>4</t>
    </r>
    <r>
      <rPr>
        <i/>
        <sz val="9"/>
        <rFont val="Arial Narrow"/>
        <family val="2"/>
      </rPr>
      <t xml:space="preserve"> - bobot nilai: </t>
    </r>
    <r>
      <rPr>
        <b/>
        <sz val="9"/>
        <rFont val="Arial Narrow"/>
        <family val="2"/>
      </rPr>
      <t xml:space="preserve"> 9 </t>
    </r>
  </si>
  <si>
    <r>
      <t xml:space="preserve">total skor:  </t>
    </r>
    <r>
      <rPr>
        <b/>
        <sz val="9"/>
        <rFont val="Arial Narrow"/>
        <family val="2"/>
      </rPr>
      <t>4</t>
    </r>
    <r>
      <rPr>
        <i/>
        <sz val="9"/>
        <rFont val="Arial Narrow"/>
        <family val="2"/>
      </rPr>
      <t xml:space="preserve"> - bobot nilai: </t>
    </r>
    <r>
      <rPr>
        <b/>
        <sz val="9"/>
        <rFont val="Arial Narrow"/>
        <family val="2"/>
      </rPr>
      <t xml:space="preserve"> 12 </t>
    </r>
  </si>
  <si>
    <r>
      <t xml:space="preserve">total skor:  </t>
    </r>
    <r>
      <rPr>
        <b/>
        <sz val="9"/>
        <rFont val="Arial Narrow"/>
        <family val="2"/>
      </rPr>
      <t>8</t>
    </r>
    <r>
      <rPr>
        <i/>
        <sz val="9"/>
        <rFont val="Arial Narrow"/>
        <family val="2"/>
      </rPr>
      <t xml:space="preserve"> - bobot nilai: </t>
    </r>
    <r>
      <rPr>
        <b/>
        <sz val="9"/>
        <rFont val="Arial Narrow"/>
        <family val="2"/>
      </rPr>
      <t xml:space="preserve"> 24 </t>
    </r>
  </si>
  <si>
    <r>
      <t xml:space="preserve">total skor:  </t>
    </r>
    <r>
      <rPr>
        <b/>
        <sz val="9"/>
        <rFont val="Arial Narrow"/>
        <family val="2"/>
      </rPr>
      <t>8</t>
    </r>
    <r>
      <rPr>
        <i/>
        <sz val="9"/>
        <rFont val="Arial Narrow"/>
        <family val="2"/>
      </rPr>
      <t xml:space="preserve"> - bobot nilai:  </t>
    </r>
    <r>
      <rPr>
        <b/>
        <sz val="9"/>
        <rFont val="Arial Narrow"/>
        <family val="2"/>
      </rPr>
      <t xml:space="preserve">16 </t>
    </r>
  </si>
  <si>
    <t>NO.PESERTA UK-TIK</t>
  </si>
  <si>
    <t>NOMOR SOAL</t>
  </si>
  <si>
    <t>WP</t>
  </si>
  <si>
    <t>VALIDASI</t>
  </si>
  <si>
    <r>
      <t xml:space="preserve">(ka-ki </t>
    </r>
    <r>
      <rPr>
        <i/>
        <sz val="9"/>
        <color indexed="10"/>
        <rFont val="Arial Narrow"/>
        <family val="2"/>
      </rPr>
      <t>3</t>
    </r>
    <r>
      <rPr>
        <i/>
        <sz val="9"/>
        <rFont val="Arial Narrow"/>
        <family val="2"/>
      </rPr>
      <t xml:space="preserve"> cm &amp; atas-bawah </t>
    </r>
    <r>
      <rPr>
        <i/>
        <sz val="9"/>
        <color indexed="10"/>
        <rFont val="Arial Narrow"/>
        <family val="2"/>
      </rPr>
      <t>2,5</t>
    </r>
    <r>
      <rPr>
        <i/>
        <sz val="9"/>
        <rFont val="Arial Narrow"/>
        <family val="2"/>
      </rPr>
      <t xml:space="preserve"> cm)</t>
    </r>
  </si>
  <si>
    <r>
      <t>(h:</t>
    </r>
    <r>
      <rPr>
        <i/>
        <sz val="9"/>
        <color indexed="10"/>
        <rFont val="Arial Narrow"/>
        <family val="2"/>
      </rPr>
      <t>nomor ujian</t>
    </r>
    <r>
      <rPr>
        <i/>
        <sz val="9"/>
        <rFont val="Arial Narrow"/>
        <family val="2"/>
      </rPr>
      <t xml:space="preserve"> - f: </t>
    </r>
    <r>
      <rPr>
        <i/>
        <sz val="9"/>
        <color indexed="10"/>
        <rFont val="Arial Narrow"/>
        <family val="2"/>
      </rPr>
      <t>teks</t>
    </r>
    <r>
      <rPr>
        <i/>
        <sz val="9"/>
        <rFont val="Arial Narrow"/>
        <family val="2"/>
      </rPr>
      <t>)</t>
    </r>
  </si>
  <si>
    <t>X</t>
  </si>
  <si>
    <t>CLCE</t>
  </si>
  <si>
    <t>CLCE.0309.0002 - Slamet</t>
  </si>
  <si>
    <t>CLCE.1109.0004 - Ato Sunarto</t>
  </si>
  <si>
    <t>CLCE.1109.0005 - Bambang Nursiswanto</t>
  </si>
  <si>
    <t>CLCE.1109.0008 - Iput Tri Lestari</t>
  </si>
  <si>
    <t>CLCE.1109.0012 - Nyoto Harsoyo</t>
  </si>
  <si>
    <t>CLCE.1109.0016 - Asep Darkiman</t>
  </si>
  <si>
    <t>CLCE.1109.0019 - Yusup Darmanto</t>
  </si>
  <si>
    <t>CLCE.1109.0020 - Chandra Hariandi</t>
  </si>
  <si>
    <t>CLCE.0309.0001 - R. Indrajati Sarwono</t>
  </si>
  <si>
    <t>CLCE.1109.0003 - Agus Purwanto</t>
  </si>
  <si>
    <t>CLCE.1109.0006 - Suryono</t>
  </si>
  <si>
    <t>CLCE.1109.0007 - Yusqon</t>
  </si>
  <si>
    <t>CLCE.1109.0009 - Ismail</t>
  </si>
  <si>
    <t>CLCE.1109.0010 - Jais Susilo</t>
  </si>
  <si>
    <t>CLCE.1109.0011 - M. Jusuf Abdulloh</t>
  </si>
  <si>
    <t>CLCE.1109.0013 - Purwadi</t>
  </si>
  <si>
    <t>CLCE.1109.0014 - Sriyono</t>
  </si>
  <si>
    <t>CLCE.1109.0015 - Toto Yuleonanto</t>
  </si>
  <si>
    <t>CLCE.1109.0017 - Suparnyo</t>
  </si>
  <si>
    <t>CLCE.1109.0018 - Suharmoyo</t>
  </si>
  <si>
    <t>CLCE.1109.0021 - Puryanti</t>
  </si>
  <si>
    <t>CATATAN PEMERIKSAAN KETUNTASAN</t>
  </si>
  <si>
    <t>NO.</t>
  </si>
  <si>
    <t>NOMOR PESERTA 
UK-TIK</t>
  </si>
  <si>
    <r>
      <t xml:space="preserve">SKOR PEROLEH UNTUK MASING-MASING </t>
    </r>
    <r>
      <rPr>
        <b/>
        <sz val="11"/>
        <color indexed="8"/>
        <rFont val="Arial Narrow"/>
        <family val="2"/>
      </rPr>
      <t>ELEMEN KOMPETENSI 
(SKOR x BOBOT NILAI @ ELEMEN KOMPETENSI)</t>
    </r>
  </si>
  <si>
    <t>REKAP SKOR PEROLEHAN PUKTIK</t>
  </si>
  <si>
    <t>FTR&amp;PRINT</t>
  </si>
  <si>
    <t>KETERANGAN</t>
  </si>
  <si>
    <t>FRMT&amp;EDIT</t>
  </si>
  <si>
    <t>B.P.SRT.MSL</t>
  </si>
  <si>
    <t>NAMA - NO. CLCE</t>
  </si>
  <si>
    <r>
      <t xml:space="preserve">Unit Kompetensi: </t>
    </r>
    <r>
      <rPr>
        <b/>
        <sz val="11"/>
        <color indexed="9"/>
        <rFont val="Arial"/>
        <family val="2"/>
      </rPr>
      <t>WORDPROCESSING (WP)</t>
    </r>
  </si>
  <si>
    <t>00100</t>
  </si>
  <si>
    <t>PETUNJUK PENGISIAN</t>
  </si>
  <si>
    <t>FORM SKOR UK-PRAKTIK</t>
  </si>
  <si>
    <t>NAMA SHEET</t>
  </si>
  <si>
    <t>KETERANGAN SHEET</t>
  </si>
  <si>
    <t>PENGISIAN</t>
  </si>
  <si>
    <t>Informasi Petunjuk Pengisian</t>
  </si>
  <si>
    <t>TIDAK</t>
  </si>
  <si>
    <t>YA</t>
  </si>
  <si>
    <t>Untuk sheet yang perlu pengisian data (input data) ditandai dengan warna sebagai berikut:</t>
  </si>
  <si>
    <t>CELL YANG BERWARNA BIRU MUDA INI
berarti perlu INPUT DATA
baik diketik langsung atau dari pilihan yang tersedia (PICK FROM DROP-DOWN LIST)</t>
  </si>
  <si>
    <t>CELL YANG BERWARNA KUNING MUDA INI
berarti DATA AKAN TERISI SENDIRI
yang berasal dari INPUT DATA sebelumnya.</t>
  </si>
  <si>
    <t>087 87 87 15007</t>
  </si>
  <si>
    <t>PETUNJUK</t>
  </si>
  <si>
    <t>REKAP-SKOR</t>
  </si>
  <si>
    <t>clce</t>
  </si>
  <si>
    <t>Informasi data yang dipakai dalam FORM-SKOR ini.</t>
  </si>
  <si>
    <t>Email file FORM-SKOR-WP-clce.xlsx ini ke:</t>
  </si>
  <si>
    <t>File FORM-SKOR-WP-clce.xlsx ini terdiri dari 4 sheet yaitu:</t>
  </si>
  <si>
    <r>
      <t xml:space="preserve">Rekap seluruh SKOR dari masing-masing sheet Form SKOR UK-PRAKTIK.
</t>
    </r>
    <r>
      <rPr>
        <b/>
        <sz val="9"/>
        <color indexed="8"/>
        <rFont val="Arial"/>
        <family val="2"/>
      </rPr>
      <t>Tulislah Nomor Peserta UK-TIK</t>
    </r>
    <r>
      <rPr>
        <sz val="9"/>
        <color indexed="8"/>
        <rFont val="Arial"/>
        <family val="2"/>
      </rPr>
      <t xml:space="preserve"> di lajur kolom Nomor Peserta UK-TIK sama persis nama sheet dari masing-masing Peserta UK-TIK. 
Secara otomatis SKOR dari sheet Form SKOR UK-PRAKTIK akan terisi di masing-masing kolom Skor Peroleh untuk Masing-Masing Elemen Kompetensi. </t>
    </r>
  </si>
  <si>
    <r>
      <rPr>
        <b/>
        <sz val="10"/>
        <color indexed="8"/>
        <rFont val="Arial"/>
        <family val="2"/>
      </rPr>
      <t>KETELITIAN - KECERMATAN - KEAKURATAN - KELENGKAPAN DATA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dan SEPENUHNYA MENGIKUTI PEDOMAN PEN-SKOR-AN DENGAN OBJEKTIF - ADIL</t>
    </r>
    <r>
      <rPr>
        <sz val="10"/>
        <rFont val="Arial"/>
        <family val="2"/>
      </rPr>
      <t xml:space="preserve">
</t>
    </r>
    <r>
      <rPr>
        <b/>
        <sz val="11"/>
        <rFont val="Arial"/>
        <family val="2"/>
      </rPr>
      <t>BERARTI ANDA TELAH MENETAPKAN PULA INDIKATOR MUTU LULUSAN KURSUS.</t>
    </r>
    <r>
      <rPr>
        <sz val="10"/>
        <rFont val="Arial"/>
        <family val="2"/>
      </rPr>
      <t xml:space="preserve">
Selamat Bekerja - Salam Kompetensi.</t>
    </r>
  </si>
  <si>
    <t>Pemeriksaan Format Dokumen di semua bentuk:</t>
  </si>
  <si>
    <r>
      <t xml:space="preserve">(teks: </t>
    </r>
    <r>
      <rPr>
        <i/>
        <sz val="9"/>
        <color indexed="10"/>
        <rFont val="Arial Narrow"/>
        <family val="2"/>
      </rPr>
      <t>xxxxxxxxxxxxxxxx</t>
    </r>
    <r>
      <rPr>
        <i/>
        <sz val="9"/>
        <rFont val="Arial Narrow"/>
        <family val="2"/>
      </rPr>
      <t>)</t>
    </r>
  </si>
  <si>
    <r>
      <t>(</t>
    </r>
    <r>
      <rPr>
        <i/>
        <sz val="9"/>
        <color indexed="10"/>
        <rFont val="Arial Narrow"/>
        <family val="2"/>
      </rPr>
      <t xml:space="preserve">x </t>
    </r>
    <r>
      <rPr>
        <i/>
        <sz val="9"/>
        <rFont val="Arial Narrow"/>
        <family val="2"/>
      </rPr>
      <t>level, bullets/numbering, jarak)</t>
    </r>
  </si>
  <si>
    <r>
      <t>(</t>
    </r>
    <r>
      <rPr>
        <i/>
        <sz val="9"/>
        <color indexed="10"/>
        <rFont val="Arial Narrow"/>
        <family val="2"/>
      </rPr>
      <t>x</t>
    </r>
    <r>
      <rPr>
        <i/>
        <sz val="9"/>
        <rFont val="Arial Narrow"/>
        <family val="2"/>
      </rPr>
      <t xml:space="preserve"> kolom)</t>
    </r>
  </si>
  <si>
    <r>
      <t>(</t>
    </r>
    <r>
      <rPr>
        <i/>
        <sz val="9"/>
        <color indexed="10"/>
        <rFont val="Arial Narrow"/>
        <family val="2"/>
      </rPr>
      <t>x</t>
    </r>
    <r>
      <rPr>
        <i/>
        <sz val="9"/>
        <rFont val="Arial Narrow"/>
        <family val="2"/>
      </rPr>
      <t xml:space="preserve"> variable, dok.utama, record)</t>
    </r>
  </si>
  <si>
    <r>
      <t xml:space="preserve">(f: </t>
    </r>
    <r>
      <rPr>
        <i/>
        <sz val="9"/>
        <color indexed="10"/>
        <rFont val="Arial Narrow"/>
        <family val="2"/>
      </rPr>
      <t>xxxxxx</t>
    </r>
    <r>
      <rPr>
        <i/>
        <sz val="9"/>
        <rFont val="Arial Narrow"/>
        <family val="2"/>
      </rPr>
      <t xml:space="preserve"> &amp; r: </t>
    </r>
    <r>
      <rPr>
        <i/>
        <sz val="9"/>
        <color indexed="10"/>
        <rFont val="Arial Narrow"/>
        <family val="2"/>
      </rPr>
      <t>xxxxxxx</t>
    </r>
    <r>
      <rPr>
        <i/>
        <sz val="9"/>
        <rFont val="Arial Narrow"/>
        <family val="2"/>
      </rPr>
      <t>)</t>
    </r>
  </si>
  <si>
    <r>
      <t>(</t>
    </r>
    <r>
      <rPr>
        <i/>
        <sz val="9"/>
        <color indexed="10"/>
        <rFont val="Arial Narrow"/>
        <family val="2"/>
      </rPr>
      <t xml:space="preserve">x,xxx </t>
    </r>
    <r>
      <rPr>
        <i/>
        <sz val="9"/>
        <rFont val="Arial Narrow"/>
        <family val="2"/>
      </rPr>
      <t>character + spaces)</t>
    </r>
  </si>
  <si>
    <t>VALIDASI PENILAIAN</t>
  </si>
  <si>
    <t>hasilclce@gmail.com</t>
  </si>
  <si>
    <t>Lalu ikuti dengan pemberitahuan WA di HP No.</t>
  </si>
  <si>
    <t>NO</t>
  </si>
  <si>
    <r>
      <t xml:space="preserve">Form pengisian SKOR hasil pemeriksaan pekerjaan untuk masing-masing Peserta UK-TIK.
</t>
    </r>
    <r>
      <rPr>
        <b/>
        <sz val="9"/>
        <color indexed="8"/>
        <rFont val="Arial"/>
        <family val="2"/>
      </rPr>
      <t>Isilah terlebih dahulu</t>
    </r>
    <r>
      <rPr>
        <sz val="9"/>
        <color indexed="8"/>
        <rFont val="Arial"/>
        <family val="2"/>
      </rPr>
      <t xml:space="preserve"> </t>
    </r>
    <r>
      <rPr>
        <sz val="9"/>
        <color indexed="10"/>
        <rFont val="Arial"/>
        <family val="2"/>
      </rPr>
      <t>NOMOR SOAL</t>
    </r>
    <r>
      <rPr>
        <sz val="9"/>
        <color indexed="8"/>
        <rFont val="Arial"/>
        <family val="2"/>
      </rPr>
      <t xml:space="preserve"> dan </t>
    </r>
    <r>
      <rPr>
        <sz val="9"/>
        <color indexed="10"/>
        <rFont val="Arial"/>
        <family val="2"/>
      </rPr>
      <t>PARAMETER DI SOAL - KISI-KISI</t>
    </r>
    <r>
      <rPr>
        <sz val="9"/>
        <color indexed="8"/>
        <rFont val="Arial"/>
        <family val="2"/>
      </rPr>
      <t xml:space="preserve"> dengan benar, sebelum sheet ini diCopy. 
</t>
    </r>
    <r>
      <rPr>
        <b/>
        <sz val="9"/>
        <color indexed="8"/>
        <rFont val="Arial"/>
        <family val="2"/>
      </rPr>
      <t>COPY-lah sheet ini</t>
    </r>
    <r>
      <rPr>
        <sz val="9"/>
        <color indexed="8"/>
        <rFont val="Arial"/>
        <family val="2"/>
      </rPr>
      <t xml:space="preserve"> untuk setiap Peserta UK-TIK yang akan dilakukan Pemeriksaan Hasil Pekerjaan UK-Praktik-nya.
</t>
    </r>
    <r>
      <rPr>
        <b/>
        <sz val="9"/>
        <color indexed="8"/>
        <rFont val="Arial"/>
        <family val="2"/>
      </rPr>
      <t>RENAME-lah nama sheet ini</t>
    </r>
    <r>
      <rPr>
        <sz val="9"/>
        <color indexed="8"/>
        <rFont val="Arial"/>
        <family val="2"/>
      </rPr>
      <t xml:space="preserve"> sesuai Nomor Peserta UK-TIK (lihat nama-file Hasil Pekerjaan UK-Praktik).
</t>
    </r>
    <r>
      <rPr>
        <b/>
        <sz val="9"/>
        <color indexed="8"/>
        <rFont val="Arial"/>
        <family val="2"/>
      </rPr>
      <t>Berilah SKOR</t>
    </r>
    <r>
      <rPr>
        <sz val="9"/>
        <color indexed="8"/>
        <rFont val="Arial"/>
        <family val="2"/>
      </rPr>
      <t xml:space="preserve"> atas Hasil Pekerjaan UK-Praktik sesuai Pedoman Pen-SKOR-an.
</t>
    </r>
    <r>
      <rPr>
        <b/>
        <sz val="9"/>
        <color indexed="8"/>
        <rFont val="Arial"/>
        <family val="2"/>
      </rPr>
      <t>Tulislah CATATAN PENGUJI</t>
    </r>
    <r>
      <rPr>
        <sz val="9"/>
        <color indexed="8"/>
        <rFont val="Arial"/>
        <family val="2"/>
      </rPr>
      <t xml:space="preserve"> untuk setiap SKOR yang tidak mencapai Skor Maksimal. Catatan yang diberikan adalah temuan di Hasil Pekerjaan UK-Praktik.</t>
    </r>
  </si>
  <si>
    <r>
      <t xml:space="preserve">Simpanlah file FORM-SKOR-WP-clce.xlsx ini dengan SAVE AS dan lengkapi nama-file tersebut dengan </t>
    </r>
    <r>
      <rPr>
        <b/>
        <sz val="11"/>
        <color indexed="8"/>
        <rFont val="Arial"/>
        <family val="2"/>
      </rPr>
      <t>tambahan bulan UK-TIK dan Nama Anda</t>
    </r>
    <r>
      <rPr>
        <sz val="10"/>
        <rFont val="Arial"/>
        <family val="2"/>
      </rPr>
      <t xml:space="preserve">.
Contoh: </t>
    </r>
    <r>
      <rPr>
        <b/>
        <sz val="11"/>
        <color indexed="8"/>
        <rFont val="Arial"/>
        <family val="2"/>
      </rPr>
      <t>08-21-DWISAPUTRO</t>
    </r>
    <r>
      <rPr>
        <sz val="10"/>
        <rFont val="Arial"/>
        <family val="2"/>
      </rPr>
      <t>-FORM-SKOR-WP-clce.xlsx</t>
    </r>
  </si>
  <si>
    <t>NILAI AKHIR</t>
  </si>
  <si>
    <t>NAMA VALIDATOR</t>
  </si>
  <si>
    <t xml:space="preserve">  CATATAN VALIDASI:</t>
  </si>
  <si>
    <t xml:space="preserve">  untuk skor yang tidak sama dengan penilaian penguji.</t>
  </si>
  <si>
    <t>SELISIH NILAI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</si>
</sst>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59">
    <font>
      <sz val="10"/>
      <name val="Arial"/>
      <charset val="1"/>
    </font>
    <font>
      <b/>
      <sz val="12"/>
      <color indexed="9"/>
      <name val="Arial"/>
      <family val="2"/>
    </font>
    <font>
      <sz val="12"/>
      <color indexed="9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i/>
      <sz val="10"/>
      <name val="Arial Narrow"/>
      <family val="2"/>
    </font>
    <font>
      <b/>
      <sz val="9"/>
      <name val="Arial Narrow"/>
      <family val="2"/>
    </font>
    <font>
      <sz val="10"/>
      <name val="Arial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u/>
      <sz val="10"/>
      <color indexed="12"/>
      <name val="Arial"/>
      <family val="2"/>
    </font>
    <font>
      <i/>
      <sz val="9"/>
      <name val="Arial Narrow"/>
      <family val="2"/>
    </font>
    <font>
      <sz val="9"/>
      <name val="Arial Narrow"/>
      <family val="2"/>
    </font>
    <font>
      <sz val="12"/>
      <color indexed="8"/>
      <name val="Arial Narrow"/>
      <family val="2"/>
    </font>
    <font>
      <sz val="12"/>
      <name val="Arial Narrow"/>
      <family val="2"/>
    </font>
    <font>
      <b/>
      <sz val="4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9"/>
      <color indexed="8"/>
      <name val="Arial Narrow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9"/>
      <color indexed="10"/>
      <name val="Arial Narrow"/>
      <family val="2"/>
    </font>
    <font>
      <i/>
      <sz val="9"/>
      <color indexed="8"/>
      <name val="Arial Narrow"/>
      <family val="2"/>
    </font>
    <font>
      <sz val="11"/>
      <name val="Arial"/>
      <family val="2"/>
    </font>
    <font>
      <sz val="11"/>
      <color indexed="8"/>
      <name val="Calibri"/>
      <family val="2"/>
    </font>
    <font>
      <b/>
      <sz val="11"/>
      <color indexed="8"/>
      <name val="Arial Narrow"/>
      <family val="2"/>
    </font>
    <font>
      <sz val="8"/>
      <name val="Arial"/>
      <family val="2"/>
    </font>
    <font>
      <b/>
      <sz val="12"/>
      <name val="Arial Black"/>
      <family val="2"/>
    </font>
    <font>
      <sz val="7"/>
      <name val="Arial"/>
      <family val="2"/>
    </font>
    <font>
      <u/>
      <sz val="8"/>
      <color indexed="81"/>
      <name val="Tahoma"/>
      <family val="2"/>
    </font>
    <font>
      <i/>
      <sz val="8"/>
      <color indexed="81"/>
      <name val="Tahoma"/>
      <family val="2"/>
    </font>
    <font>
      <sz val="11"/>
      <color indexed="9"/>
      <name val="Arial"/>
      <family val="2"/>
    </font>
    <font>
      <b/>
      <sz val="11"/>
      <color indexed="9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b/>
      <sz val="14"/>
      <name val="Arial"/>
      <family val="2"/>
    </font>
    <font>
      <b/>
      <sz val="9"/>
      <color indexed="8"/>
      <name val="Arial"/>
      <family val="2"/>
    </font>
    <font>
      <sz val="9"/>
      <color indexed="10"/>
      <name val="Arial"/>
      <family val="2"/>
    </font>
    <font>
      <sz val="8"/>
      <color theme="1"/>
      <name val="Arial Narrow"/>
      <family val="2"/>
    </font>
    <font>
      <sz val="9"/>
      <color theme="1"/>
      <name val="Arial"/>
      <family val="2"/>
    </font>
    <font>
      <sz val="10"/>
      <color theme="0" tint="-0.14999847407452621"/>
      <name val="Arial"/>
      <family val="2"/>
    </font>
    <font>
      <sz val="10"/>
      <color theme="1"/>
      <name val="Arial"/>
      <family val="2"/>
    </font>
    <font>
      <b/>
      <sz val="14"/>
      <color rgb="FFFF0000"/>
      <name val="Arial Narrow"/>
      <family val="2"/>
    </font>
    <font>
      <b/>
      <sz val="8"/>
      <color theme="0" tint="-0.499984740745262"/>
      <name val="Arial"/>
      <family val="2"/>
    </font>
    <font>
      <sz val="12"/>
      <color theme="1"/>
      <name val="Architecture"/>
      <family val="2"/>
    </font>
    <font>
      <sz val="10"/>
      <color rgb="FFFF0000"/>
      <name val="Arial Narrow"/>
      <family val="2"/>
    </font>
    <font>
      <sz val="9"/>
      <color theme="1"/>
      <name val="Arial Narrow"/>
      <family val="2"/>
    </font>
    <font>
      <b/>
      <sz val="11"/>
      <color theme="1"/>
      <name val="Arial Narrow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sz val="10"/>
      <color theme="9" tint="-0.249977111117893"/>
      <name val="Arial"/>
      <family val="2"/>
    </font>
    <font>
      <sz val="10"/>
      <color theme="9" tint="-0.249977111117893"/>
      <name val="Arial Narrow"/>
      <family val="2"/>
    </font>
    <font>
      <b/>
      <sz val="10"/>
      <color rgb="FFFF0000"/>
      <name val="Arial Narrow"/>
      <family val="2"/>
    </font>
  </fonts>
  <fills count="1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double">
        <color indexed="64"/>
      </bottom>
      <diagonal/>
    </border>
  </borders>
  <cellStyleXfs count="3">
    <xf numFmtId="0" fontId="0" fillId="0" borderId="0"/>
    <xf numFmtId="164" fontId="25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</cellStyleXfs>
  <cellXfs count="33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6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8" fillId="5" borderId="1" xfId="0" applyFont="1" applyFill="1" applyBorder="1" applyAlignment="1" applyProtection="1">
      <alignment horizontal="center" vertical="center"/>
      <protection locked="0"/>
    </xf>
    <xf numFmtId="0" fontId="11" fillId="6" borderId="2" xfId="0" applyFont="1" applyFill="1" applyBorder="1" applyAlignment="1" applyProtection="1">
      <alignment horizontal="right" vertical="center"/>
      <protection locked="0"/>
    </xf>
    <xf numFmtId="0" fontId="11" fillId="0" borderId="2" xfId="0" applyFont="1" applyBorder="1" applyAlignment="1" applyProtection="1">
      <alignment horizontal="right" vertical="center"/>
      <protection locked="0"/>
    </xf>
    <xf numFmtId="0" fontId="11" fillId="6" borderId="2" xfId="0" applyFont="1" applyFill="1" applyBorder="1" applyAlignment="1" applyProtection="1">
      <alignment horizontal="right" vertical="center"/>
    </xf>
    <xf numFmtId="0" fontId="40" fillId="7" borderId="3" xfId="0" applyFont="1" applyFill="1" applyBorder="1" applyAlignment="1">
      <alignment horizontal="center" vertical="center" wrapText="1"/>
    </xf>
    <xf numFmtId="0" fontId="41" fillId="7" borderId="4" xfId="0" applyFont="1" applyFill="1" applyBorder="1" applyAlignment="1">
      <alignment horizontal="center" vertical="center" wrapText="1"/>
    </xf>
    <xf numFmtId="0" fontId="40" fillId="7" borderId="5" xfId="0" applyFont="1" applyFill="1" applyBorder="1" applyAlignment="1">
      <alignment horizontal="center" vertical="center" wrapText="1"/>
    </xf>
    <xf numFmtId="0" fontId="40" fillId="7" borderId="6" xfId="0" applyFont="1" applyFill="1" applyBorder="1" applyAlignment="1">
      <alignment horizontal="center" vertical="center" wrapText="1"/>
    </xf>
    <xf numFmtId="0" fontId="41" fillId="7" borderId="7" xfId="0" applyFont="1" applyFill="1" applyBorder="1" applyAlignment="1">
      <alignment horizontal="center" vertical="center" wrapText="1"/>
    </xf>
    <xf numFmtId="0" fontId="41" fillId="7" borderId="8" xfId="0" applyFont="1" applyFill="1" applyBorder="1" applyAlignment="1">
      <alignment horizontal="center" vertical="center" wrapText="1"/>
    </xf>
    <xf numFmtId="0" fontId="24" fillId="0" borderId="1" xfId="0" applyFont="1" applyBorder="1" applyAlignment="1" applyProtection="1">
      <alignment horizontal="center" vertical="center"/>
    </xf>
    <xf numFmtId="0" fontId="42" fillId="0" borderId="0" xfId="0" applyFont="1"/>
    <xf numFmtId="0" fontId="42" fillId="0" borderId="9" xfId="0" applyFont="1" applyBorder="1"/>
    <xf numFmtId="0" fontId="42" fillId="0" borderId="10" xfId="0" applyFont="1" applyBorder="1"/>
    <xf numFmtId="0" fontId="0" fillId="0" borderId="0" xfId="0" applyFont="1" applyAlignment="1">
      <alignment horizontal="left" vertical="center" wrapText="1"/>
    </xf>
    <xf numFmtId="0" fontId="4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49" fontId="24" fillId="5" borderId="6" xfId="0" applyNumberFormat="1" applyFont="1" applyFill="1" applyBorder="1" applyAlignment="1" applyProtection="1">
      <alignment horizontal="center" vertical="center"/>
      <protection locked="0"/>
    </xf>
    <xf numFmtId="49" fontId="24" fillId="5" borderId="6" xfId="0" quotePrefix="1" applyNumberFormat="1" applyFont="1" applyFill="1" applyBorder="1" applyAlignment="1" applyProtection="1">
      <alignment horizontal="center" vertical="center"/>
      <protection locked="0"/>
    </xf>
    <xf numFmtId="49" fontId="0" fillId="5" borderId="6" xfId="0" quotePrefix="1" applyNumberFormat="1" applyFill="1" applyBorder="1" applyAlignment="1" applyProtection="1">
      <alignment horizontal="center" vertical="center"/>
      <protection locked="0"/>
    </xf>
    <xf numFmtId="49" fontId="0" fillId="5" borderId="6" xfId="0" applyNumberFormat="1" applyFill="1" applyBorder="1" applyAlignment="1" applyProtection="1">
      <alignment horizontal="center" vertical="center"/>
      <protection locked="0"/>
    </xf>
    <xf numFmtId="0" fontId="24" fillId="8" borderId="11" xfId="0" applyFont="1" applyFill="1" applyBorder="1" applyAlignment="1" applyProtection="1">
      <alignment horizontal="center" vertical="center"/>
    </xf>
    <xf numFmtId="0" fontId="24" fillId="8" borderId="1" xfId="0" applyFont="1" applyFill="1" applyBorder="1" applyAlignment="1" applyProtection="1">
      <alignment horizontal="center" vertical="center"/>
    </xf>
    <xf numFmtId="0" fontId="24" fillId="8" borderId="6" xfId="0" applyFont="1" applyFill="1" applyBorder="1" applyAlignment="1" applyProtection="1">
      <alignment horizontal="center" vertical="center"/>
    </xf>
    <xf numFmtId="0" fontId="24" fillId="8" borderId="12" xfId="0" applyFont="1" applyFill="1" applyBorder="1" applyAlignment="1" applyProtection="1">
      <alignment horizontal="left" vertical="center" indent="1"/>
    </xf>
    <xf numFmtId="0" fontId="7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</xf>
    <xf numFmtId="0" fontId="16" fillId="0" borderId="14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2" fontId="44" fillId="5" borderId="3" xfId="0" applyNumberFormat="1" applyFont="1" applyFill="1" applyBorder="1" applyAlignment="1" applyProtection="1">
      <alignment horizontal="center" vertical="center"/>
    </xf>
    <xf numFmtId="0" fontId="12" fillId="0" borderId="15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vertical="center"/>
    </xf>
    <xf numFmtId="0" fontId="3" fillId="0" borderId="17" xfId="0" applyFont="1" applyBorder="1" applyAlignment="1" applyProtection="1">
      <alignment vertical="center"/>
    </xf>
    <xf numFmtId="0" fontId="3" fillId="0" borderId="18" xfId="0" applyFont="1" applyBorder="1" applyAlignment="1" applyProtection="1">
      <alignment vertical="center"/>
    </xf>
    <xf numFmtId="0" fontId="3" fillId="9" borderId="16" xfId="0" applyFont="1" applyFill="1" applyBorder="1" applyAlignment="1" applyProtection="1">
      <alignment horizontal="center" vertical="center"/>
    </xf>
    <xf numFmtId="0" fontId="3" fillId="7" borderId="19" xfId="0" applyFont="1" applyFill="1" applyBorder="1" applyAlignment="1" applyProtection="1">
      <alignment horizontal="center" vertical="center"/>
    </xf>
    <xf numFmtId="0" fontId="3" fillId="2" borderId="20" xfId="0" applyFont="1" applyFill="1" applyBorder="1" applyAlignment="1" applyProtection="1">
      <alignment horizontal="center" vertical="center"/>
    </xf>
    <xf numFmtId="0" fontId="12" fillId="0" borderId="5" xfId="0" applyFont="1" applyBorder="1" applyAlignment="1" applyProtection="1">
      <alignment horizontal="left" vertical="center"/>
    </xf>
    <xf numFmtId="0" fontId="23" fillId="0" borderId="21" xfId="0" applyFont="1" applyBorder="1" applyAlignment="1" applyProtection="1">
      <alignment horizontal="right" vertical="center"/>
    </xf>
    <xf numFmtId="0" fontId="19" fillId="0" borderId="21" xfId="0" quotePrefix="1" applyFont="1" applyBorder="1" applyAlignment="1" applyProtection="1">
      <alignment horizontal="right" vertical="center"/>
    </xf>
    <xf numFmtId="0" fontId="12" fillId="0" borderId="5" xfId="0" applyFont="1" applyBorder="1" applyAlignment="1" applyProtection="1">
      <alignment vertical="center"/>
    </xf>
    <xf numFmtId="0" fontId="6" fillId="0" borderId="21" xfId="0" quotePrefix="1" applyFont="1" applyBorder="1" applyAlignment="1" applyProtection="1">
      <alignment horizontal="right" vertical="center"/>
    </xf>
    <xf numFmtId="0" fontId="6" fillId="0" borderId="5" xfId="0" applyFont="1" applyBorder="1" applyAlignment="1" applyProtection="1">
      <alignment vertical="center"/>
    </xf>
    <xf numFmtId="0" fontId="3" fillId="0" borderId="2" xfId="0" applyFont="1" applyFill="1" applyBorder="1" applyAlignment="1" applyProtection="1">
      <alignment vertical="center"/>
    </xf>
    <xf numFmtId="0" fontId="3" fillId="0" borderId="21" xfId="0" applyFont="1" applyBorder="1" applyAlignment="1" applyProtection="1">
      <alignment vertical="center"/>
    </xf>
    <xf numFmtId="0" fontId="3" fillId="9" borderId="5" xfId="0" applyFont="1" applyFill="1" applyBorder="1" applyAlignment="1" applyProtection="1">
      <alignment horizontal="center" vertical="center"/>
    </xf>
    <xf numFmtId="0" fontId="3" fillId="7" borderId="2" xfId="0" applyFont="1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vertical="center"/>
    </xf>
    <xf numFmtId="0" fontId="0" fillId="7" borderId="5" xfId="0" applyFill="1" applyBorder="1" applyAlignment="1" applyProtection="1">
      <alignment horizontal="center" vertical="center"/>
    </xf>
    <xf numFmtId="0" fontId="18" fillId="10" borderId="2" xfId="0" applyFont="1" applyFill="1" applyBorder="1" applyAlignment="1" applyProtection="1">
      <alignment horizontal="center" vertical="center"/>
    </xf>
    <xf numFmtId="0" fontId="18" fillId="10" borderId="12" xfId="0" applyFont="1" applyFill="1" applyBorder="1" applyAlignment="1" applyProtection="1">
      <alignment horizontal="center" vertical="center"/>
    </xf>
    <xf numFmtId="0" fontId="11" fillId="0" borderId="21" xfId="0" quotePrefix="1" applyFont="1" applyBorder="1" applyAlignment="1" applyProtection="1">
      <alignment horizontal="right" vertical="center"/>
    </xf>
    <xf numFmtId="0" fontId="45" fillId="5" borderId="1" xfId="0" applyFont="1" applyFill="1" applyBorder="1" applyAlignment="1" applyProtection="1">
      <alignment horizontal="center" vertical="center"/>
    </xf>
    <xf numFmtId="0" fontId="23" fillId="0" borderId="21" xfId="0" quotePrefix="1" applyFont="1" applyBorder="1" applyAlignment="1" applyProtection="1">
      <alignment horizontal="right" vertical="center"/>
    </xf>
    <xf numFmtId="0" fontId="0" fillId="7" borderId="11" xfId="0" applyFill="1" applyBorder="1" applyAlignment="1" applyProtection="1">
      <alignment horizontal="center" vertical="center"/>
    </xf>
    <xf numFmtId="0" fontId="18" fillId="10" borderId="1" xfId="0" applyFont="1" applyFill="1" applyBorder="1" applyAlignment="1" applyProtection="1">
      <alignment horizontal="center" vertical="center"/>
    </xf>
    <xf numFmtId="0" fontId="11" fillId="0" borderId="21" xfId="0" applyFont="1" applyBorder="1" applyAlignment="1" applyProtection="1">
      <alignment horizontal="right" vertical="center"/>
    </xf>
    <xf numFmtId="0" fontId="3" fillId="0" borderId="2" xfId="0" applyFont="1" applyBorder="1" applyAlignment="1" applyProtection="1">
      <alignment vertical="center"/>
    </xf>
    <xf numFmtId="0" fontId="4" fillId="6" borderId="2" xfId="0" applyFont="1" applyFill="1" applyBorder="1" applyAlignment="1" applyProtection="1">
      <alignment vertical="center"/>
    </xf>
    <xf numFmtId="0" fontId="4" fillId="0" borderId="22" xfId="0" applyFont="1" applyBorder="1" applyAlignment="1" applyProtection="1">
      <alignment vertical="center"/>
    </xf>
    <xf numFmtId="0" fontId="4" fillId="0" borderId="18" xfId="0" applyFont="1" applyBorder="1" applyAlignment="1" applyProtection="1">
      <alignment horizontal="left" vertical="center"/>
    </xf>
    <xf numFmtId="0" fontId="0" fillId="10" borderId="11" xfId="0" applyFill="1" applyBorder="1" applyAlignment="1" applyProtection="1">
      <alignment horizontal="center" vertical="center"/>
    </xf>
    <xf numFmtId="0" fontId="0" fillId="10" borderId="1" xfId="0" applyFill="1" applyBorder="1" applyAlignment="1" applyProtection="1">
      <alignment horizontal="center" vertical="center"/>
    </xf>
    <xf numFmtId="0" fontId="12" fillId="0" borderId="21" xfId="0" applyFont="1" applyBorder="1" applyAlignment="1" applyProtection="1">
      <alignment horizontal="right" vertical="center"/>
    </xf>
    <xf numFmtId="0" fontId="45" fillId="5" borderId="3" xfId="0" applyFont="1" applyFill="1" applyBorder="1" applyAlignment="1" applyProtection="1">
      <alignment horizontal="center" vertical="center"/>
    </xf>
    <xf numFmtId="0" fontId="11" fillId="6" borderId="2" xfId="0" quotePrefix="1" applyFont="1" applyFill="1" applyBorder="1" applyAlignment="1" applyProtection="1">
      <alignment horizontal="right" vertical="center"/>
    </xf>
    <xf numFmtId="0" fontId="12" fillId="0" borderId="21" xfId="0" quotePrefix="1" applyFont="1" applyBorder="1" applyAlignment="1" applyProtection="1">
      <alignment horizontal="right" vertical="center"/>
    </xf>
    <xf numFmtId="0" fontId="6" fillId="0" borderId="23" xfId="0" applyFont="1" applyBorder="1" applyAlignment="1" applyProtection="1">
      <alignment vertical="center"/>
    </xf>
    <xf numFmtId="0" fontId="11" fillId="6" borderId="24" xfId="0" applyFont="1" applyFill="1" applyBorder="1" applyAlignment="1" applyProtection="1">
      <alignment horizontal="right" vertical="center"/>
    </xf>
    <xf numFmtId="0" fontId="6" fillId="0" borderId="25" xfId="0" quotePrefix="1" applyFont="1" applyBorder="1" applyAlignment="1" applyProtection="1">
      <alignment horizontal="right" vertical="center"/>
    </xf>
    <xf numFmtId="0" fontId="6" fillId="0" borderId="26" xfId="0" applyFont="1" applyFill="1" applyBorder="1" applyAlignment="1" applyProtection="1">
      <alignment vertical="center"/>
    </xf>
    <xf numFmtId="0" fontId="11" fillId="0" borderId="26" xfId="0" applyFont="1" applyFill="1" applyBorder="1" applyAlignment="1" applyProtection="1">
      <alignment horizontal="right" vertical="center"/>
    </xf>
    <xf numFmtId="0" fontId="6" fillId="0" borderId="26" xfId="0" quotePrefix="1" applyFont="1" applyFill="1" applyBorder="1" applyAlignment="1" applyProtection="1">
      <alignment horizontal="right" vertical="center"/>
    </xf>
    <xf numFmtId="0" fontId="0" fillId="0" borderId="26" xfId="0" applyFill="1" applyBorder="1" applyAlignment="1" applyProtection="1">
      <alignment horizontal="center" vertical="center"/>
    </xf>
    <xf numFmtId="0" fontId="27" fillId="0" borderId="26" xfId="0" applyFont="1" applyFill="1" applyBorder="1" applyAlignment="1" applyProtection="1">
      <alignment horizontal="left" vertical="center" wrapText="1"/>
    </xf>
    <xf numFmtId="0" fontId="47" fillId="0" borderId="0" xfId="0" applyFont="1" applyAlignment="1" applyProtection="1">
      <alignment horizontal="left" vertical="center"/>
    </xf>
    <xf numFmtId="0" fontId="3" fillId="9" borderId="59" xfId="0" applyFont="1" applyFill="1" applyBorder="1" applyAlignment="1" applyProtection="1">
      <alignment horizontal="center" vertical="center"/>
    </xf>
    <xf numFmtId="0" fontId="3" fillId="7" borderId="47" xfId="0" applyFont="1" applyFill="1" applyBorder="1" applyAlignment="1" applyProtection="1">
      <alignment horizontal="center" vertical="center"/>
    </xf>
    <xf numFmtId="0" fontId="3" fillId="2" borderId="48" xfId="0" applyFont="1" applyFill="1" applyBorder="1" applyAlignment="1" applyProtection="1">
      <alignment horizontal="center" vertical="center"/>
    </xf>
    <xf numFmtId="0" fontId="18" fillId="11" borderId="1" xfId="0" applyFont="1" applyFill="1" applyBorder="1" applyAlignment="1" applyProtection="1">
      <alignment horizontal="center" vertical="center"/>
      <protection locked="0"/>
    </xf>
    <xf numFmtId="0" fontId="45" fillId="11" borderId="1" xfId="0" applyFont="1" applyFill="1" applyBorder="1" applyAlignment="1" applyProtection="1">
      <alignment horizontal="center" vertical="center"/>
    </xf>
    <xf numFmtId="0" fontId="45" fillId="11" borderId="3" xfId="0" applyFont="1" applyFill="1" applyBorder="1" applyAlignment="1" applyProtection="1">
      <alignment horizontal="center" vertical="center"/>
    </xf>
    <xf numFmtId="2" fontId="44" fillId="11" borderId="3" xfId="0" applyNumberFormat="1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horizontal="left" vertical="center"/>
    </xf>
    <xf numFmtId="0" fontId="0" fillId="0" borderId="2" xfId="0" applyBorder="1" applyAlignment="1" applyProtection="1">
      <alignment horizontal="left" vertical="center"/>
    </xf>
    <xf numFmtId="0" fontId="0" fillId="0" borderId="21" xfId="0" applyBorder="1" applyAlignment="1" applyProtection="1">
      <alignment horizontal="left" vertical="center"/>
    </xf>
    <xf numFmtId="0" fontId="16" fillId="7" borderId="39" xfId="0" applyFont="1" applyFill="1" applyBorder="1" applyAlignment="1">
      <alignment vertical="center"/>
    </xf>
    <xf numFmtId="0" fontId="47" fillId="0" borderId="0" xfId="0" applyFont="1" applyAlignment="1" applyProtection="1">
      <alignment horizontal="center" vertical="center"/>
    </xf>
    <xf numFmtId="0" fontId="56" fillId="0" borderId="0" xfId="0" applyFont="1" applyAlignment="1">
      <alignment horizontal="center" vertical="center"/>
    </xf>
    <xf numFmtId="0" fontId="57" fillId="0" borderId="0" xfId="0" applyFont="1" applyAlignment="1" applyProtection="1">
      <alignment horizontal="center" vertical="center"/>
    </xf>
    <xf numFmtId="0" fontId="24" fillId="11" borderId="11" xfId="0" applyFont="1" applyFill="1" applyBorder="1" applyAlignment="1" applyProtection="1">
      <alignment horizontal="center" vertical="center"/>
    </xf>
    <xf numFmtId="0" fontId="24" fillId="11" borderId="1" xfId="0" applyFont="1" applyFill="1" applyBorder="1" applyAlignment="1" applyProtection="1">
      <alignment horizontal="center" vertical="center"/>
    </xf>
    <xf numFmtId="0" fontId="24" fillId="11" borderId="6" xfId="0" applyFont="1" applyFill="1" applyBorder="1" applyAlignment="1" applyProtection="1">
      <alignment horizontal="center" vertical="center"/>
    </xf>
    <xf numFmtId="0" fontId="24" fillId="11" borderId="12" xfId="0" applyFont="1" applyFill="1" applyBorder="1" applyAlignment="1" applyProtection="1">
      <alignment horizontal="left" vertical="center" indent="1"/>
    </xf>
    <xf numFmtId="0" fontId="24" fillId="11" borderId="13" xfId="0" applyFont="1" applyFill="1" applyBorder="1" applyAlignment="1" applyProtection="1">
      <alignment horizontal="left" vertical="center" indent="1"/>
    </xf>
    <xf numFmtId="0" fontId="58" fillId="0" borderId="0" xfId="0" applyFont="1" applyAlignment="1" applyProtection="1">
      <alignment horizontal="left" vertical="center"/>
    </xf>
    <xf numFmtId="0" fontId="47" fillId="0" borderId="0" xfId="0" applyFont="1" applyAlignment="1">
      <alignment horizontal="center" vertical="center"/>
    </xf>
    <xf numFmtId="0" fontId="48" fillId="0" borderId="2" xfId="0" applyFont="1" applyFill="1" applyBorder="1" applyAlignment="1" applyProtection="1">
      <alignment vertical="center" wrapText="1"/>
      <protection locked="0"/>
    </xf>
    <xf numFmtId="0" fontId="48" fillId="0" borderId="12" xfId="0" applyFont="1" applyFill="1" applyBorder="1" applyAlignment="1" applyProtection="1">
      <alignment vertical="center" wrapText="1"/>
      <protection locked="0"/>
    </xf>
    <xf numFmtId="0" fontId="47" fillId="0" borderId="0" xfId="0" applyFont="1" applyAlignment="1" applyProtection="1">
      <alignment horizontal="left" vertical="center" indent="1"/>
    </xf>
    <xf numFmtId="0" fontId="47" fillId="0" borderId="0" xfId="0" applyFont="1" applyAlignment="1">
      <alignment horizontal="left" vertical="center" indent="1"/>
    </xf>
    <xf numFmtId="0" fontId="24" fillId="14" borderId="39" xfId="0" applyFont="1" applyFill="1" applyBorder="1" applyAlignment="1">
      <alignment horizontal="center" vertical="center"/>
    </xf>
    <xf numFmtId="0" fontId="24" fillId="14" borderId="1" xfId="0" applyFont="1" applyFill="1" applyBorder="1" applyAlignment="1">
      <alignment horizontal="center" vertical="center"/>
    </xf>
    <xf numFmtId="0" fontId="24" fillId="15" borderId="39" xfId="0" applyFont="1" applyFill="1" applyBorder="1" applyAlignment="1">
      <alignment horizontal="center" vertical="center"/>
    </xf>
    <xf numFmtId="0" fontId="24" fillId="15" borderId="1" xfId="0" applyFont="1" applyFill="1" applyBorder="1" applyAlignment="1">
      <alignment horizontal="center" vertical="center"/>
    </xf>
    <xf numFmtId="0" fontId="16" fillId="7" borderId="0" xfId="0" applyFont="1" applyFill="1" applyAlignment="1">
      <alignment vertical="center"/>
    </xf>
    <xf numFmtId="0" fontId="7" fillId="5" borderId="3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left" vertical="center" wrapText="1"/>
    </xf>
    <xf numFmtId="0" fontId="41" fillId="0" borderId="1" xfId="0" applyFont="1" applyFill="1" applyBorder="1" applyAlignment="1">
      <alignment horizontal="left" vertical="center" wrapText="1"/>
    </xf>
    <xf numFmtId="0" fontId="51" fillId="0" borderId="1" xfId="0" applyFont="1" applyFill="1" applyBorder="1" applyAlignment="1">
      <alignment horizontal="center" vertical="center" wrapText="1"/>
    </xf>
    <xf numFmtId="0" fontId="43" fillId="0" borderId="1" xfId="0" applyFont="1" applyFill="1" applyBorder="1" applyAlignment="1">
      <alignment horizontal="left" vertical="center"/>
    </xf>
    <xf numFmtId="0" fontId="43" fillId="5" borderId="3" xfId="0" applyFont="1" applyFill="1" applyBorder="1" applyAlignment="1">
      <alignment horizontal="center" vertical="center" wrapText="1"/>
    </xf>
    <xf numFmtId="0" fontId="43" fillId="5" borderId="2" xfId="0" applyFont="1" applyFill="1" applyBorder="1" applyAlignment="1">
      <alignment horizontal="center" vertical="center" wrapText="1"/>
    </xf>
    <xf numFmtId="0" fontId="43" fillId="5" borderId="12" xfId="0" applyFont="1" applyFill="1" applyBorder="1" applyAlignment="1">
      <alignment horizontal="center" vertical="center" wrapText="1"/>
    </xf>
    <xf numFmtId="0" fontId="43" fillId="8" borderId="3" xfId="0" applyFont="1" applyFill="1" applyBorder="1" applyAlignment="1">
      <alignment horizontal="center" vertical="center" wrapText="1"/>
    </xf>
    <xf numFmtId="0" fontId="43" fillId="8" borderId="2" xfId="0" applyFont="1" applyFill="1" applyBorder="1" applyAlignment="1">
      <alignment horizontal="center" vertical="center" wrapText="1"/>
    </xf>
    <xf numFmtId="0" fontId="43" fillId="8" borderId="1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7" fillId="0" borderId="3" xfId="2" applyFont="1" applyBorder="1" applyAlignment="1" applyProtection="1">
      <alignment horizontal="center" vertical="center"/>
    </xf>
    <xf numFmtId="0" fontId="37" fillId="0" borderId="2" xfId="0" applyFont="1" applyBorder="1" applyAlignment="1">
      <alignment horizontal="center" vertical="center"/>
    </xf>
    <xf numFmtId="0" fontId="37" fillId="0" borderId="12" xfId="0" applyFont="1" applyBorder="1" applyAlignment="1">
      <alignment horizontal="center" vertical="center"/>
    </xf>
    <xf numFmtId="0" fontId="50" fillId="0" borderId="3" xfId="0" applyFont="1" applyBorder="1" applyAlignment="1">
      <alignment horizontal="center" vertical="center"/>
    </xf>
    <xf numFmtId="0" fontId="50" fillId="0" borderId="2" xfId="0" applyFont="1" applyBorder="1" applyAlignment="1">
      <alignment horizontal="center" vertical="center"/>
    </xf>
    <xf numFmtId="0" fontId="50" fillId="0" borderId="12" xfId="0" applyFont="1" applyBorder="1" applyAlignment="1">
      <alignment horizontal="center" vertical="center"/>
    </xf>
    <xf numFmtId="0" fontId="0" fillId="0" borderId="39" xfId="0" applyFill="1" applyBorder="1" applyAlignment="1">
      <alignment horizontal="center" vertical="center" wrapText="1"/>
    </xf>
    <xf numFmtId="0" fontId="0" fillId="0" borderId="39" xfId="0" applyFill="1" applyBorder="1" applyAlignment="1">
      <alignment horizontal="left" vertical="center" wrapText="1"/>
    </xf>
    <xf numFmtId="0" fontId="41" fillId="0" borderId="39" xfId="0" applyFont="1" applyFill="1" applyBorder="1" applyAlignment="1">
      <alignment horizontal="left" vertical="center" wrapText="1"/>
    </xf>
    <xf numFmtId="49" fontId="51" fillId="5" borderId="1" xfId="0" applyNumberFormat="1" applyFont="1" applyFill="1" applyBorder="1" applyAlignment="1">
      <alignment horizontal="left" vertical="center" wrapText="1"/>
    </xf>
    <xf numFmtId="0" fontId="52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49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29" fillId="0" borderId="28" xfId="0" applyFont="1" applyBorder="1" applyAlignment="1" applyProtection="1">
      <alignment horizontal="center" vertical="center"/>
    </xf>
    <xf numFmtId="0" fontId="29" fillId="0" borderId="26" xfId="0" applyFont="1" applyBorder="1" applyAlignment="1" applyProtection="1">
      <alignment horizontal="center" vertical="center"/>
    </xf>
    <xf numFmtId="0" fontId="29" fillId="0" borderId="29" xfId="0" applyFont="1" applyBorder="1" applyAlignment="1" applyProtection="1">
      <alignment horizontal="center" vertical="center"/>
    </xf>
    <xf numFmtId="0" fontId="29" fillId="10" borderId="26" xfId="0" applyFont="1" applyFill="1" applyBorder="1" applyAlignment="1" applyProtection="1">
      <alignment horizontal="center" vertical="center"/>
    </xf>
    <xf numFmtId="0" fontId="29" fillId="10" borderId="29" xfId="0" applyFont="1" applyFill="1" applyBorder="1" applyAlignment="1" applyProtection="1">
      <alignment horizontal="center" vertical="center"/>
    </xf>
    <xf numFmtId="0" fontId="6" fillId="5" borderId="30" xfId="0" applyFont="1" applyFill="1" applyBorder="1" applyAlignment="1" applyProtection="1">
      <alignment horizontal="center" vertical="center" wrapText="1"/>
      <protection locked="0"/>
    </xf>
    <xf numFmtId="0" fontId="6" fillId="5" borderId="27" xfId="0" applyFont="1" applyFill="1" applyBorder="1" applyAlignment="1" applyProtection="1">
      <alignment horizontal="center" vertical="center" wrapText="1"/>
      <protection locked="0"/>
    </xf>
    <xf numFmtId="0" fontId="6" fillId="5" borderId="31" xfId="0" applyFont="1" applyFill="1" applyBorder="1" applyAlignment="1" applyProtection="1">
      <alignment horizontal="center" vertical="center" wrapText="1"/>
      <protection locked="0"/>
    </xf>
    <xf numFmtId="0" fontId="28" fillId="8" borderId="27" xfId="0" applyFont="1" applyFill="1" applyBorder="1" applyAlignment="1" applyProtection="1">
      <alignment horizontal="center" vertical="center"/>
      <protection locked="0"/>
    </xf>
    <xf numFmtId="0" fontId="28" fillId="8" borderId="31" xfId="0" applyFont="1" applyFill="1" applyBorder="1" applyAlignment="1" applyProtection="1">
      <alignment horizontal="center" vertical="center"/>
      <protection locked="0"/>
    </xf>
    <xf numFmtId="0" fontId="6" fillId="11" borderId="30" xfId="0" applyFont="1" applyFill="1" applyBorder="1" applyAlignment="1" applyProtection="1">
      <alignment horizontal="center" vertical="center" wrapText="1"/>
      <protection locked="0"/>
    </xf>
    <xf numFmtId="0" fontId="6" fillId="11" borderId="27" xfId="0" applyFont="1" applyFill="1" applyBorder="1" applyAlignment="1" applyProtection="1">
      <alignment horizontal="center" vertical="center" wrapText="1"/>
      <protection locked="0"/>
    </xf>
    <xf numFmtId="0" fontId="6" fillId="11" borderId="31" xfId="0" applyFont="1" applyFill="1" applyBorder="1" applyAlignment="1" applyProtection="1">
      <alignment horizontal="center" vertical="center" wrapText="1"/>
      <protection locked="0"/>
    </xf>
    <xf numFmtId="0" fontId="6" fillId="0" borderId="27" xfId="0" applyFont="1" applyBorder="1" applyAlignment="1" applyProtection="1">
      <alignment horizontal="center" vertical="center"/>
    </xf>
    <xf numFmtId="0" fontId="17" fillId="0" borderId="28" xfId="0" applyFont="1" applyBorder="1" applyAlignment="1" applyProtection="1">
      <alignment horizontal="right" vertical="center" indent="1"/>
    </xf>
    <xf numFmtId="0" fontId="17" fillId="0" borderId="26" xfId="0" applyFont="1" applyBorder="1" applyAlignment="1" applyProtection="1">
      <alignment horizontal="right" vertical="center" indent="1"/>
    </xf>
    <xf numFmtId="0" fontId="17" fillId="0" borderId="29" xfId="0" applyFont="1" applyBorder="1" applyAlignment="1" applyProtection="1">
      <alignment horizontal="right" vertical="center" indent="1"/>
    </xf>
    <xf numFmtId="0" fontId="17" fillId="0" borderId="30" xfId="0" applyFont="1" applyBorder="1" applyAlignment="1" applyProtection="1">
      <alignment horizontal="right" vertical="center" indent="1"/>
    </xf>
    <xf numFmtId="0" fontId="17" fillId="0" borderId="27" xfId="0" applyFont="1" applyBorder="1" applyAlignment="1" applyProtection="1">
      <alignment horizontal="right" vertical="center" indent="1"/>
    </xf>
    <xf numFmtId="0" fontId="17" fillId="0" borderId="31" xfId="0" applyFont="1" applyBorder="1" applyAlignment="1" applyProtection="1">
      <alignment horizontal="right" vertical="center" indent="1"/>
    </xf>
    <xf numFmtId="0" fontId="16" fillId="7" borderId="26" xfId="0" applyFont="1" applyFill="1" applyBorder="1" applyAlignment="1" applyProtection="1">
      <alignment horizontal="center" vertical="center"/>
    </xf>
    <xf numFmtId="0" fontId="16" fillId="7" borderId="27" xfId="0" applyFont="1" applyFill="1" applyBorder="1" applyAlignment="1" applyProtection="1">
      <alignment horizontal="center" vertical="center"/>
    </xf>
    <xf numFmtId="0" fontId="16" fillId="7" borderId="28" xfId="0" applyFont="1" applyFill="1" applyBorder="1" applyAlignment="1" applyProtection="1">
      <alignment horizontal="center" vertical="center"/>
    </xf>
    <xf numFmtId="0" fontId="16" fillId="7" borderId="29" xfId="0" applyFont="1" applyFill="1" applyBorder="1" applyAlignment="1" applyProtection="1">
      <alignment horizontal="center" vertical="center"/>
    </xf>
    <xf numFmtId="0" fontId="16" fillId="7" borderId="30" xfId="0" applyFont="1" applyFill="1" applyBorder="1" applyAlignment="1" applyProtection="1">
      <alignment horizontal="center" vertical="center"/>
    </xf>
    <xf numFmtId="0" fontId="16" fillId="7" borderId="31" xfId="0" applyFont="1" applyFill="1" applyBorder="1" applyAlignment="1" applyProtection="1">
      <alignment horizontal="center" vertical="center"/>
    </xf>
    <xf numFmtId="0" fontId="0" fillId="5" borderId="23" xfId="0" applyFill="1" applyBorder="1" applyAlignment="1" applyProtection="1">
      <alignment horizontal="center" vertical="center"/>
      <protection locked="0"/>
    </xf>
    <xf numFmtId="0" fontId="0" fillId="5" borderId="24" xfId="0" applyFill="1" applyBorder="1" applyAlignment="1" applyProtection="1">
      <alignment horizontal="center" vertical="center"/>
      <protection locked="0"/>
    </xf>
    <xf numFmtId="0" fontId="0" fillId="5" borderId="32" xfId="0" applyFill="1" applyBorder="1" applyAlignment="1" applyProtection="1">
      <alignment horizontal="center" vertical="center"/>
      <protection locked="0"/>
    </xf>
    <xf numFmtId="0" fontId="27" fillId="0" borderId="33" xfId="0" applyFont="1" applyBorder="1" applyAlignment="1" applyProtection="1">
      <alignment horizontal="left" vertical="center" wrapText="1"/>
      <protection locked="0"/>
    </xf>
    <xf numFmtId="0" fontId="27" fillId="0" borderId="24" xfId="0" applyFont="1" applyBorder="1" applyAlignment="1" applyProtection="1">
      <alignment horizontal="left" vertical="center" wrapText="1"/>
      <protection locked="0"/>
    </xf>
    <xf numFmtId="0" fontId="27" fillId="0" borderId="25" xfId="0" applyFont="1" applyBorder="1" applyAlignment="1" applyProtection="1">
      <alignment horizontal="left" vertical="center" wrapText="1"/>
      <protection locked="0"/>
    </xf>
    <xf numFmtId="0" fontId="0" fillId="11" borderId="5" xfId="0" applyFill="1" applyBorder="1" applyAlignment="1" applyProtection="1">
      <alignment horizontal="center" vertical="center"/>
      <protection locked="0"/>
    </xf>
    <xf numFmtId="0" fontId="0" fillId="11" borderId="2" xfId="0" applyFill="1" applyBorder="1" applyAlignment="1" applyProtection="1">
      <alignment horizontal="center" vertical="center"/>
      <protection locked="0"/>
    </xf>
    <xf numFmtId="0" fontId="0" fillId="11" borderId="12" xfId="0" applyFill="1" applyBorder="1" applyAlignment="1" applyProtection="1">
      <alignment horizontal="center" vertical="center"/>
      <protection locked="0"/>
    </xf>
    <xf numFmtId="0" fontId="46" fillId="11" borderId="3" xfId="0" applyFont="1" applyFill="1" applyBorder="1" applyAlignment="1" applyProtection="1">
      <alignment horizontal="center" vertical="center"/>
    </xf>
    <xf numFmtId="0" fontId="46" fillId="11" borderId="2" xfId="0" applyFont="1" applyFill="1" applyBorder="1" applyAlignment="1" applyProtection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11" fillId="2" borderId="5" xfId="0" applyFont="1" applyFill="1" applyBorder="1" applyAlignment="1" applyProtection="1">
      <alignment horizontal="left" vertical="center"/>
    </xf>
    <xf numFmtId="0" fontId="11" fillId="2" borderId="2" xfId="0" applyFont="1" applyFill="1" applyBorder="1" applyAlignment="1" applyProtection="1">
      <alignment horizontal="left" vertical="center"/>
    </xf>
    <xf numFmtId="0" fontId="11" fillId="2" borderId="21" xfId="0" applyFont="1" applyFill="1" applyBorder="1" applyAlignment="1" applyProtection="1">
      <alignment horizontal="left" vertical="center"/>
    </xf>
    <xf numFmtId="0" fontId="0" fillId="5" borderId="5" xfId="0" applyFill="1" applyBorder="1" applyAlignment="1" applyProtection="1">
      <alignment horizontal="center" vertical="center"/>
      <protection locked="0"/>
    </xf>
    <xf numFmtId="0" fontId="0" fillId="5" borderId="2" xfId="0" applyFill="1" applyBorder="1" applyAlignment="1" applyProtection="1">
      <alignment horizontal="center" vertical="center"/>
      <protection locked="0"/>
    </xf>
    <xf numFmtId="0" fontId="0" fillId="5" borderId="12" xfId="0" applyFill="1" applyBorder="1" applyAlignment="1" applyProtection="1">
      <alignment horizontal="center" vertical="center"/>
      <protection locked="0"/>
    </xf>
    <xf numFmtId="0" fontId="27" fillId="0" borderId="3" xfId="0" applyFont="1" applyBorder="1" applyAlignment="1" applyProtection="1">
      <alignment horizontal="left" vertical="center"/>
      <protection locked="0"/>
    </xf>
    <xf numFmtId="0" fontId="27" fillId="0" borderId="2" xfId="0" applyFont="1" applyBorder="1" applyAlignment="1" applyProtection="1">
      <alignment horizontal="left" vertical="center"/>
      <protection locked="0"/>
    </xf>
    <xf numFmtId="0" fontId="27" fillId="0" borderId="21" xfId="0" applyFont="1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/>
    </xf>
    <xf numFmtId="0" fontId="0" fillId="0" borderId="2" xfId="0" applyBorder="1" applyAlignment="1" applyProtection="1">
      <alignment horizontal="left" vertical="center"/>
    </xf>
    <xf numFmtId="0" fontId="0" fillId="0" borderId="21" xfId="0" applyBorder="1" applyAlignment="1" applyProtection="1">
      <alignment horizontal="left" vertical="center"/>
    </xf>
    <xf numFmtId="0" fontId="17" fillId="8" borderId="34" xfId="0" applyFont="1" applyFill="1" applyBorder="1" applyAlignment="1" applyProtection="1">
      <alignment horizontal="center" vertical="center"/>
    </xf>
    <xf numFmtId="0" fontId="17" fillId="8" borderId="35" xfId="0" applyFont="1" applyFill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  <protection locked="0"/>
    </xf>
    <xf numFmtId="0" fontId="27" fillId="0" borderId="2" xfId="0" applyFont="1" applyBorder="1" applyAlignment="1" applyProtection="1">
      <alignment horizontal="center" vertical="center"/>
      <protection locked="0"/>
    </xf>
    <xf numFmtId="0" fontId="27" fillId="0" borderId="21" xfId="0" applyFont="1" applyBorder="1" applyAlignment="1" applyProtection="1">
      <alignment horizontal="center" vertical="center"/>
      <protection locked="0"/>
    </xf>
    <xf numFmtId="0" fontId="3" fillId="8" borderId="37" xfId="0" applyFont="1" applyFill="1" applyBorder="1" applyAlignment="1" applyProtection="1">
      <alignment horizontal="center" vertical="center"/>
    </xf>
    <xf numFmtId="0" fontId="3" fillId="8" borderId="38" xfId="0" applyFont="1" applyFill="1" applyBorder="1" applyAlignment="1" applyProtection="1">
      <alignment horizontal="center" vertical="center"/>
    </xf>
    <xf numFmtId="0" fontId="3" fillId="8" borderId="39" xfId="0" applyFont="1" applyFill="1" applyBorder="1" applyAlignment="1" applyProtection="1">
      <alignment horizontal="center" vertical="center"/>
    </xf>
    <xf numFmtId="0" fontId="3" fillId="8" borderId="34" xfId="0" applyFont="1" applyFill="1" applyBorder="1" applyAlignment="1" applyProtection="1">
      <alignment horizontal="center" vertical="center"/>
    </xf>
    <xf numFmtId="0" fontId="3" fillId="8" borderId="36" xfId="0" applyFont="1" applyFill="1" applyBorder="1" applyAlignment="1" applyProtection="1">
      <alignment horizontal="center" vertical="center"/>
    </xf>
    <xf numFmtId="0" fontId="3" fillId="8" borderId="35" xfId="0" applyFont="1" applyFill="1" applyBorder="1" applyAlignment="1" applyProtection="1">
      <alignment horizontal="center" vertical="center"/>
    </xf>
    <xf numFmtId="0" fontId="6" fillId="3" borderId="11" xfId="0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horizontal="center" vertical="center" wrapText="1"/>
    </xf>
    <xf numFmtId="0" fontId="17" fillId="8" borderId="5" xfId="0" applyFont="1" applyFill="1" applyBorder="1" applyAlignment="1" applyProtection="1">
      <alignment horizontal="center" vertical="center"/>
    </xf>
    <xf numFmtId="0" fontId="17" fillId="8" borderId="2" xfId="0" applyFont="1" applyFill="1" applyBorder="1" applyAlignment="1" applyProtection="1">
      <alignment horizontal="center" vertical="center"/>
    </xf>
    <xf numFmtId="0" fontId="17" fillId="8" borderId="12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/>
    </xf>
    <xf numFmtId="0" fontId="0" fillId="0" borderId="21" xfId="0" applyBorder="1" applyAlignment="1" applyProtection="1">
      <alignment horizontal="center" vertical="center"/>
    </xf>
    <xf numFmtId="0" fontId="12" fillId="0" borderId="40" xfId="0" applyFont="1" applyBorder="1" applyAlignment="1" applyProtection="1">
      <alignment horizontal="left" vertical="center" wrapText="1" indent="2"/>
    </xf>
    <xf numFmtId="0" fontId="12" fillId="0" borderId="41" xfId="0" applyFont="1" applyBorder="1" applyAlignment="1" applyProtection="1">
      <alignment horizontal="left" vertical="center" wrapText="1" indent="2"/>
    </xf>
    <xf numFmtId="0" fontId="12" fillId="0" borderId="42" xfId="0" applyFont="1" applyBorder="1" applyAlignment="1" applyProtection="1">
      <alignment horizontal="left" vertical="center" wrapText="1" indent="2"/>
    </xf>
    <xf numFmtId="0" fontId="12" fillId="0" borderId="17" xfId="0" applyFont="1" applyBorder="1" applyAlignment="1" applyProtection="1">
      <alignment horizontal="left" vertical="center" wrapText="1" indent="2"/>
    </xf>
    <xf numFmtId="0" fontId="6" fillId="3" borderId="12" xfId="0" applyFont="1" applyFill="1" applyBorder="1" applyAlignment="1" applyProtection="1">
      <alignment horizontal="center" vertical="center" wrapText="1"/>
    </xf>
    <xf numFmtId="0" fontId="27" fillId="0" borderId="3" xfId="0" applyFont="1" applyBorder="1" applyAlignment="1" applyProtection="1">
      <alignment horizontal="left" vertical="center"/>
    </xf>
    <xf numFmtId="0" fontId="27" fillId="0" borderId="2" xfId="0" applyFont="1" applyBorder="1" applyAlignment="1" applyProtection="1">
      <alignment horizontal="left" vertical="center"/>
    </xf>
    <xf numFmtId="0" fontId="27" fillId="0" borderId="21" xfId="0" applyFont="1" applyBorder="1" applyAlignment="1" applyProtection="1">
      <alignment horizontal="left" vertical="center"/>
    </xf>
    <xf numFmtId="0" fontId="17" fillId="8" borderId="36" xfId="0" applyFont="1" applyFill="1" applyBorder="1" applyAlignment="1" applyProtection="1">
      <alignment horizontal="center" vertical="center"/>
    </xf>
    <xf numFmtId="0" fontId="17" fillId="8" borderId="43" xfId="0" applyFont="1" applyFill="1" applyBorder="1" applyAlignment="1" applyProtection="1">
      <alignment horizontal="center" vertical="center"/>
    </xf>
    <xf numFmtId="0" fontId="17" fillId="8" borderId="13" xfId="0" applyFont="1" applyFill="1" applyBorder="1" applyAlignment="1" applyProtection="1">
      <alignment horizontal="center" vertical="center"/>
    </xf>
    <xf numFmtId="0" fontId="27" fillId="0" borderId="3" xfId="0" applyFont="1" applyFill="1" applyBorder="1" applyAlignment="1" applyProtection="1">
      <alignment horizontal="left" vertical="center"/>
      <protection locked="0"/>
    </xf>
    <xf numFmtId="0" fontId="27" fillId="0" borderId="2" xfId="0" applyFont="1" applyFill="1" applyBorder="1" applyAlignment="1" applyProtection="1">
      <alignment horizontal="left" vertical="center"/>
      <protection locked="0"/>
    </xf>
    <xf numFmtId="0" fontId="27" fillId="0" borderId="21" xfId="0" applyFont="1" applyFill="1" applyBorder="1" applyAlignment="1" applyProtection="1">
      <alignment horizontal="left" vertical="center"/>
      <protection locked="0"/>
    </xf>
    <xf numFmtId="0" fontId="11" fillId="2" borderId="16" xfId="0" applyFont="1" applyFill="1" applyBorder="1" applyAlignment="1" applyProtection="1">
      <alignment horizontal="left" vertical="center"/>
    </xf>
    <xf numFmtId="0" fontId="11" fillId="2" borderId="19" xfId="0" applyFont="1" applyFill="1" applyBorder="1" applyAlignment="1" applyProtection="1">
      <alignment horizontal="left" vertical="center"/>
    </xf>
    <xf numFmtId="0" fontId="11" fillId="2" borderId="20" xfId="0" applyFont="1" applyFill="1" applyBorder="1" applyAlignment="1" applyProtection="1">
      <alignment horizontal="left" vertical="center"/>
    </xf>
    <xf numFmtId="0" fontId="9" fillId="0" borderId="28" xfId="0" applyFont="1" applyBorder="1" applyAlignment="1" applyProtection="1">
      <alignment horizontal="center" vertical="center"/>
    </xf>
    <xf numFmtId="0" fontId="9" fillId="0" borderId="26" xfId="0" applyFont="1" applyBorder="1" applyAlignment="1" applyProtection="1">
      <alignment horizontal="center" vertical="center"/>
    </xf>
    <xf numFmtId="0" fontId="9" fillId="0" borderId="29" xfId="0" applyFont="1" applyBorder="1" applyAlignment="1" applyProtection="1">
      <alignment horizontal="center" vertical="center"/>
    </xf>
    <xf numFmtId="0" fontId="9" fillId="0" borderId="44" xfId="0" applyFont="1" applyBorder="1" applyAlignment="1" applyProtection="1">
      <alignment horizontal="center" vertical="center"/>
    </xf>
    <xf numFmtId="0" fontId="9" fillId="0" borderId="45" xfId="0" applyFont="1" applyBorder="1" applyAlignment="1" applyProtection="1">
      <alignment horizontal="center" vertical="center"/>
    </xf>
    <xf numFmtId="0" fontId="9" fillId="0" borderId="43" xfId="0" applyFont="1" applyBorder="1" applyAlignment="1" applyProtection="1">
      <alignment horizontal="center" vertical="center"/>
    </xf>
    <xf numFmtId="0" fontId="9" fillId="0" borderId="37" xfId="0" applyFont="1" applyBorder="1" applyAlignment="1" applyProtection="1">
      <alignment horizontal="center" vertical="center"/>
    </xf>
    <xf numFmtId="0" fontId="6" fillId="0" borderId="46" xfId="0" applyFont="1" applyBorder="1" applyAlignment="1" applyProtection="1">
      <alignment horizontal="left" vertical="center"/>
    </xf>
    <xf numFmtId="0" fontId="6" fillId="0" borderId="47" xfId="0" applyFont="1" applyBorder="1" applyAlignment="1" applyProtection="1">
      <alignment horizontal="left" vertical="center"/>
    </xf>
    <xf numFmtId="0" fontId="6" fillId="0" borderId="48" xfId="0" applyFont="1" applyBorder="1" applyAlignment="1" applyProtection="1">
      <alignment horizontal="left" vertical="center"/>
    </xf>
    <xf numFmtId="0" fontId="9" fillId="0" borderId="54" xfId="0" applyFont="1" applyBorder="1" applyAlignment="1" applyProtection="1">
      <alignment horizontal="center" vertical="center"/>
    </xf>
    <xf numFmtId="0" fontId="9" fillId="0" borderId="55" xfId="0" applyFont="1" applyBorder="1" applyAlignment="1" applyProtection="1">
      <alignment horizontal="center" vertical="center"/>
    </xf>
    <xf numFmtId="0" fontId="9" fillId="0" borderId="56" xfId="0" applyFont="1" applyBorder="1" applyAlignment="1" applyProtection="1">
      <alignment horizontal="center" vertical="center"/>
    </xf>
    <xf numFmtId="0" fontId="9" fillId="0" borderId="57" xfId="0" applyFont="1" applyBorder="1" applyAlignment="1" applyProtection="1">
      <alignment horizontal="center" vertical="center"/>
    </xf>
    <xf numFmtId="0" fontId="9" fillId="0" borderId="58" xfId="0" applyFont="1" applyBorder="1" applyAlignment="1" applyProtection="1">
      <alignment horizontal="center" vertical="center"/>
    </xf>
    <xf numFmtId="0" fontId="12" fillId="0" borderId="49" xfId="0" applyFont="1" applyBorder="1" applyAlignment="1" applyProtection="1">
      <alignment horizontal="center" vertical="center"/>
    </xf>
    <xf numFmtId="0" fontId="12" fillId="0" borderId="50" xfId="0" applyFont="1" applyBorder="1" applyAlignment="1" applyProtection="1">
      <alignment horizontal="center" vertical="center"/>
    </xf>
    <xf numFmtId="0" fontId="11" fillId="0" borderId="51" xfId="0" applyFont="1" applyBorder="1" applyAlignment="1" applyProtection="1">
      <alignment horizontal="left" vertical="center"/>
    </xf>
    <xf numFmtId="0" fontId="11" fillId="0" borderId="41" xfId="0" applyFont="1" applyBorder="1" applyAlignment="1" applyProtection="1">
      <alignment horizontal="left" vertical="center"/>
    </xf>
    <xf numFmtId="0" fontId="11" fillId="0" borderId="22" xfId="0" applyFont="1" applyBorder="1" applyAlignment="1" applyProtection="1">
      <alignment horizontal="left" vertical="center"/>
    </xf>
    <xf numFmtId="0" fontId="54" fillId="11" borderId="28" xfId="0" applyFont="1" applyFill="1" applyBorder="1" applyAlignment="1" applyProtection="1">
      <alignment horizontal="center" vertical="center"/>
    </xf>
    <xf numFmtId="0" fontId="54" fillId="11" borderId="26" xfId="0" applyFont="1" applyFill="1" applyBorder="1" applyAlignment="1" applyProtection="1">
      <alignment horizontal="center" vertical="center"/>
    </xf>
    <xf numFmtId="0" fontId="54" fillId="11" borderId="29" xfId="0" applyFont="1" applyFill="1" applyBorder="1" applyAlignment="1" applyProtection="1">
      <alignment horizontal="center" vertical="center"/>
    </xf>
    <xf numFmtId="0" fontId="54" fillId="11" borderId="30" xfId="0" applyFont="1" applyFill="1" applyBorder="1" applyAlignment="1" applyProtection="1">
      <alignment horizontal="center" vertical="center"/>
    </xf>
    <xf numFmtId="0" fontId="54" fillId="11" borderId="27" xfId="0" applyFont="1" applyFill="1" applyBorder="1" applyAlignment="1" applyProtection="1">
      <alignment horizontal="center" vertical="center"/>
    </xf>
    <xf numFmtId="0" fontId="54" fillId="11" borderId="31" xfId="0" applyFont="1" applyFill="1" applyBorder="1" applyAlignment="1" applyProtection="1">
      <alignment horizontal="center" vertical="center"/>
    </xf>
    <xf numFmtId="0" fontId="1" fillId="4" borderId="51" xfId="0" applyFont="1" applyFill="1" applyBorder="1" applyAlignment="1" applyProtection="1">
      <alignment horizontal="center" vertical="center"/>
    </xf>
    <xf numFmtId="0" fontId="1" fillId="4" borderId="41" xfId="0" applyFont="1" applyFill="1" applyBorder="1" applyAlignment="1" applyProtection="1">
      <alignment horizontal="center" vertical="center"/>
    </xf>
    <xf numFmtId="0" fontId="1" fillId="4" borderId="43" xfId="0" applyFont="1" applyFill="1" applyBorder="1" applyAlignment="1" applyProtection="1">
      <alignment horizontal="center" vertical="center"/>
    </xf>
    <xf numFmtId="0" fontId="8" fillId="10" borderId="0" xfId="0" applyFont="1" applyFill="1" applyBorder="1" applyAlignment="1" applyProtection="1">
      <alignment horizontal="center" vertical="center"/>
    </xf>
    <xf numFmtId="0" fontId="16" fillId="5" borderId="3" xfId="0" applyFont="1" applyFill="1" applyBorder="1" applyAlignment="1" applyProtection="1">
      <alignment horizontal="center" vertical="center"/>
      <protection locked="0"/>
    </xf>
    <xf numFmtId="0" fontId="16" fillId="5" borderId="2" xfId="0" applyFont="1" applyFill="1" applyBorder="1" applyAlignment="1" applyProtection="1">
      <alignment horizontal="center" vertical="center"/>
      <protection locked="0"/>
    </xf>
    <xf numFmtId="0" fontId="16" fillId="5" borderId="12" xfId="0" applyFont="1" applyFill="1" applyBorder="1" applyAlignment="1" applyProtection="1">
      <alignment horizontal="center" vertical="center"/>
      <protection locked="0"/>
    </xf>
    <xf numFmtId="0" fontId="55" fillId="11" borderId="28" xfId="0" applyFont="1" applyFill="1" applyBorder="1" applyAlignment="1" applyProtection="1">
      <alignment horizontal="center" vertical="center"/>
    </xf>
    <xf numFmtId="0" fontId="55" fillId="11" borderId="26" xfId="0" applyFont="1" applyFill="1" applyBorder="1" applyAlignment="1" applyProtection="1">
      <alignment horizontal="center" vertical="center"/>
    </xf>
    <xf numFmtId="0" fontId="55" fillId="11" borderId="29" xfId="0" applyFont="1" applyFill="1" applyBorder="1" applyAlignment="1" applyProtection="1">
      <alignment horizontal="center" vertical="center"/>
    </xf>
    <xf numFmtId="0" fontId="55" fillId="11" borderId="30" xfId="0" applyFont="1" applyFill="1" applyBorder="1" applyAlignment="1" applyProtection="1">
      <alignment horizontal="center" vertical="center"/>
    </xf>
    <xf numFmtId="0" fontId="55" fillId="11" borderId="27" xfId="0" applyFont="1" applyFill="1" applyBorder="1" applyAlignment="1" applyProtection="1">
      <alignment horizontal="center" vertical="center"/>
    </xf>
    <xf numFmtId="0" fontId="55" fillId="11" borderId="31" xfId="0" applyFont="1" applyFill="1" applyBorder="1" applyAlignment="1" applyProtection="1">
      <alignment horizontal="center" vertical="center"/>
    </xf>
    <xf numFmtId="0" fontId="16" fillId="11" borderId="3" xfId="0" applyFont="1" applyFill="1" applyBorder="1" applyAlignment="1" applyProtection="1">
      <alignment horizontal="center" vertical="center"/>
    </xf>
    <xf numFmtId="0" fontId="16" fillId="11" borderId="2" xfId="0" applyFont="1" applyFill="1" applyBorder="1" applyAlignment="1" applyProtection="1">
      <alignment horizontal="center" vertical="center"/>
    </xf>
    <xf numFmtId="0" fontId="16" fillId="11" borderId="12" xfId="0" applyFont="1" applyFill="1" applyBorder="1" applyAlignment="1" applyProtection="1">
      <alignment horizontal="center" vertical="center"/>
    </xf>
    <xf numFmtId="0" fontId="2" fillId="10" borderId="52" xfId="0" applyFont="1" applyFill="1" applyBorder="1" applyAlignment="1" applyProtection="1">
      <alignment horizontal="center" vertical="center"/>
    </xf>
    <xf numFmtId="0" fontId="2" fillId="10" borderId="17" xfId="0" applyFont="1" applyFill="1" applyBorder="1" applyAlignment="1" applyProtection="1">
      <alignment horizontal="center" vertical="center"/>
    </xf>
    <xf numFmtId="0" fontId="2" fillId="10" borderId="13" xfId="0" applyFont="1" applyFill="1" applyBorder="1" applyAlignment="1" applyProtection="1">
      <alignment horizontal="center" vertical="center"/>
    </xf>
    <xf numFmtId="2" fontId="49" fillId="7" borderId="0" xfId="0" applyNumberFormat="1" applyFont="1" applyFill="1" applyBorder="1" applyAlignment="1" applyProtection="1">
      <alignment horizontal="right" vertical="center"/>
    </xf>
    <xf numFmtId="49" fontId="44" fillId="5" borderId="2" xfId="0" applyNumberFormat="1" applyFont="1" applyFill="1" applyBorder="1" applyAlignment="1" applyProtection="1">
      <alignment horizontal="center" vertical="center"/>
      <protection locked="0"/>
    </xf>
    <xf numFmtId="49" fontId="44" fillId="5" borderId="12" xfId="0" quotePrefix="1" applyNumberFormat="1" applyFont="1" applyFill="1" applyBorder="1" applyAlignment="1" applyProtection="1">
      <alignment horizontal="center" vertical="center"/>
      <protection locked="0"/>
    </xf>
    <xf numFmtId="49" fontId="44" fillId="11" borderId="2" xfId="0" applyNumberFormat="1" applyFont="1" applyFill="1" applyBorder="1" applyAlignment="1" applyProtection="1">
      <alignment horizontal="center" vertical="center"/>
    </xf>
    <xf numFmtId="0" fontId="44" fillId="11" borderId="12" xfId="0" quotePrefix="1" applyNumberFormat="1" applyFont="1" applyFill="1" applyBorder="1" applyAlignment="1" applyProtection="1">
      <alignment horizontal="center" vertical="center"/>
    </xf>
    <xf numFmtId="0" fontId="16" fillId="7" borderId="37" xfId="0" applyFont="1" applyFill="1" applyBorder="1" applyAlignment="1">
      <alignment horizontal="center" vertical="center" wrapText="1"/>
    </xf>
    <xf numFmtId="0" fontId="16" fillId="7" borderId="38" xfId="0" applyFont="1" applyFill="1" applyBorder="1" applyAlignment="1">
      <alignment horizontal="center" vertical="center" wrapText="1"/>
    </xf>
    <xf numFmtId="0" fontId="16" fillId="7" borderId="60" xfId="0" applyFont="1" applyFill="1" applyBorder="1" applyAlignment="1">
      <alignment horizontal="center" vertical="center" wrapText="1"/>
    </xf>
    <xf numFmtId="0" fontId="51" fillId="0" borderId="51" xfId="0" applyFont="1" applyFill="1" applyBorder="1" applyAlignment="1">
      <alignment horizontal="center" vertical="center"/>
    </xf>
    <xf numFmtId="0" fontId="51" fillId="0" borderId="41" xfId="0" applyFont="1" applyFill="1" applyBorder="1" applyAlignment="1">
      <alignment horizontal="center" vertical="center"/>
    </xf>
    <xf numFmtId="0" fontId="51" fillId="0" borderId="43" xfId="0" applyFont="1" applyFill="1" applyBorder="1" applyAlignment="1">
      <alignment horizontal="center" vertical="center"/>
    </xf>
    <xf numFmtId="0" fontId="53" fillId="11" borderId="52" xfId="0" applyFont="1" applyFill="1" applyBorder="1" applyAlignment="1" applyProtection="1">
      <alignment horizontal="center" vertical="center"/>
      <protection locked="0"/>
    </xf>
    <xf numFmtId="0" fontId="53" fillId="11" borderId="17" xfId="0" applyFont="1" applyFill="1" applyBorder="1" applyAlignment="1" applyProtection="1">
      <alignment horizontal="center" vertical="center"/>
      <protection locked="0"/>
    </xf>
    <xf numFmtId="0" fontId="53" fillId="11" borderId="13" xfId="0" applyFont="1" applyFill="1" applyBorder="1" applyAlignment="1" applyProtection="1">
      <alignment horizontal="center" vertical="center"/>
      <protection locked="0"/>
    </xf>
    <xf numFmtId="0" fontId="49" fillId="7" borderId="5" xfId="0" applyFont="1" applyFill="1" applyBorder="1" applyAlignment="1">
      <alignment horizontal="center" vertical="center" wrapText="1"/>
    </xf>
    <xf numFmtId="0" fontId="49" fillId="7" borderId="2" xfId="0" applyFont="1" applyFill="1" applyBorder="1" applyAlignment="1">
      <alignment horizontal="center" vertical="center" wrapText="1"/>
    </xf>
    <xf numFmtId="0" fontId="49" fillId="7" borderId="21" xfId="0" applyFont="1" applyFill="1" applyBorder="1" applyAlignment="1">
      <alignment horizontal="center" vertical="center" wrapText="1"/>
    </xf>
    <xf numFmtId="0" fontId="16" fillId="7" borderId="43" xfId="0" applyFont="1" applyFill="1" applyBorder="1" applyAlignment="1">
      <alignment horizontal="center" vertical="center"/>
    </xf>
    <xf numFmtId="0" fontId="16" fillId="7" borderId="14" xfId="0" applyFont="1" applyFill="1" applyBorder="1" applyAlignment="1">
      <alignment horizontal="center" vertical="center"/>
    </xf>
    <xf numFmtId="0" fontId="16" fillId="7" borderId="53" xfId="0" applyFont="1" applyFill="1" applyBorder="1" applyAlignment="1">
      <alignment horizontal="center" vertical="center"/>
    </xf>
    <xf numFmtId="0" fontId="53" fillId="5" borderId="52" xfId="0" applyFont="1" applyFill="1" applyBorder="1" applyAlignment="1" applyProtection="1">
      <alignment horizontal="center" vertical="center"/>
      <protection locked="0"/>
    </xf>
    <xf numFmtId="0" fontId="53" fillId="5" borderId="17" xfId="0" applyFont="1" applyFill="1" applyBorder="1" applyAlignment="1" applyProtection="1">
      <alignment horizontal="center" vertical="center"/>
      <protection locked="0"/>
    </xf>
    <xf numFmtId="0" fontId="53" fillId="5" borderId="13" xfId="0" applyFont="1" applyFill="1" applyBorder="1" applyAlignment="1" applyProtection="1">
      <alignment horizontal="center" vertical="center"/>
      <protection locked="0"/>
    </xf>
    <xf numFmtId="0" fontId="16" fillId="7" borderId="64" xfId="0" applyFont="1" applyFill="1" applyBorder="1" applyAlignment="1">
      <alignment horizontal="center" vertical="center" wrapText="1"/>
    </xf>
    <xf numFmtId="0" fontId="16" fillId="7" borderId="19" xfId="0" applyFont="1" applyFill="1" applyBorder="1" applyAlignment="1">
      <alignment horizontal="center" vertical="center" wrapText="1"/>
    </xf>
    <xf numFmtId="0" fontId="16" fillId="7" borderId="65" xfId="0" applyFont="1" applyFill="1" applyBorder="1" applyAlignment="1">
      <alignment horizontal="center" vertical="center" wrapText="1"/>
    </xf>
    <xf numFmtId="0" fontId="16" fillId="7" borderId="61" xfId="0" applyFont="1" applyFill="1" applyBorder="1" applyAlignment="1">
      <alignment horizontal="center" vertical="center" wrapText="1"/>
    </xf>
    <xf numFmtId="0" fontId="16" fillId="7" borderId="62" xfId="0" applyFont="1" applyFill="1" applyBorder="1" applyAlignment="1">
      <alignment horizontal="center" vertical="center" wrapText="1"/>
    </xf>
    <xf numFmtId="0" fontId="16" fillId="7" borderId="63" xfId="0" applyFont="1" applyFill="1" applyBorder="1" applyAlignment="1">
      <alignment horizontal="center" vertical="center" wrapText="1"/>
    </xf>
    <xf numFmtId="0" fontId="1" fillId="12" borderId="51" xfId="0" applyFont="1" applyFill="1" applyBorder="1" applyAlignment="1">
      <alignment horizontal="center" vertical="center"/>
    </xf>
    <xf numFmtId="0" fontId="1" fillId="12" borderId="41" xfId="0" applyFont="1" applyFill="1" applyBorder="1" applyAlignment="1">
      <alignment horizontal="center" vertical="center"/>
    </xf>
    <xf numFmtId="0" fontId="1" fillId="12" borderId="43" xfId="0" applyFont="1" applyFill="1" applyBorder="1" applyAlignment="1">
      <alignment horizontal="center" vertical="center"/>
    </xf>
    <xf numFmtId="0" fontId="32" fillId="13" borderId="52" xfId="0" applyFont="1" applyFill="1" applyBorder="1" applyAlignment="1">
      <alignment horizontal="center" vertical="center"/>
    </xf>
    <xf numFmtId="0" fontId="32" fillId="13" borderId="17" xfId="0" applyFont="1" applyFill="1" applyBorder="1" applyAlignment="1">
      <alignment horizontal="center" vertical="center"/>
    </xf>
    <xf numFmtId="0" fontId="32" fillId="13" borderId="13" xfId="0" applyFont="1" applyFill="1" applyBorder="1" applyAlignment="1">
      <alignment horizontal="center" vertical="center"/>
    </xf>
    <xf numFmtId="0" fontId="16" fillId="7" borderId="66" xfId="0" applyFont="1" applyFill="1" applyBorder="1" applyAlignment="1">
      <alignment horizontal="center" vertical="center" wrapText="1"/>
    </xf>
    <xf numFmtId="0" fontId="16" fillId="7" borderId="67" xfId="0" applyFont="1" applyFill="1" applyBorder="1" applyAlignment="1">
      <alignment horizontal="center" vertical="center" wrapText="1"/>
    </xf>
    <xf numFmtId="0" fontId="16" fillId="7" borderId="69" xfId="0" applyFont="1" applyFill="1" applyBorder="1" applyAlignment="1">
      <alignment horizontal="center" vertical="center" wrapText="1"/>
    </xf>
    <xf numFmtId="0" fontId="16" fillId="7" borderId="68" xfId="0" applyFont="1" applyFill="1" applyBorder="1" applyAlignment="1">
      <alignment horizontal="center" vertical="center"/>
    </xf>
    <xf numFmtId="0" fontId="24" fillId="16" borderId="67" xfId="0" applyFont="1" applyFill="1" applyBorder="1" applyAlignment="1">
      <alignment horizontal="center" vertical="center"/>
    </xf>
  </cellXfs>
  <cellStyles count="3">
    <cellStyle name="Comma 2" xfId="1"/>
    <cellStyle name="Hyperlink" xfId="2" builtinId="8"/>
    <cellStyle name="Normal" xfId="0" builtinId="0"/>
  </cellStyles>
  <dxfs count="6">
    <dxf>
      <font>
        <color rgb="FFFF0000"/>
      </font>
    </dxf>
    <dxf>
      <font>
        <color theme="9" tint="0.59996337778862885"/>
      </font>
    </dxf>
    <dxf>
      <font>
        <color rgb="FFFF0000"/>
      </font>
    </dxf>
    <dxf>
      <font>
        <color theme="9" tint="0.59996337778862885"/>
      </font>
    </dxf>
    <dxf>
      <font>
        <color theme="0"/>
      </font>
    </dxf>
    <dxf>
      <font>
        <color rgb="FFFF0000"/>
      </font>
    </dxf>
  </dxfs>
  <tableStyles count="0" defaultTableStyle="TableStyleMedium9" defaultPivotStyle="PivotStyleLight16"/>
  <colors>
    <mruColors>
      <color rgb="FFFF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23</xdr:col>
      <xdr:colOff>0</xdr:colOff>
      <xdr:row>5</xdr:row>
      <xdr:rowOff>104775</xdr:rowOff>
    </xdr:to>
    <xdr:pic>
      <xdr:nvPicPr>
        <xdr:cNvPr id="97326" name="Picture 5" descr="KOP_form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915025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28575</xdr:rowOff>
    </xdr:from>
    <xdr:to>
      <xdr:col>9</xdr:col>
      <xdr:colOff>104775</xdr:colOff>
      <xdr:row>4</xdr:row>
      <xdr:rowOff>116032</xdr:rowOff>
    </xdr:to>
    <xdr:pic>
      <xdr:nvPicPr>
        <xdr:cNvPr id="2" name="Picture 4" descr="kop-FORM-DOK.gif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8575"/>
          <a:ext cx="4638675" cy="830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152400</xdr:colOff>
      <xdr:row>0</xdr:row>
      <xdr:rowOff>0</xdr:rowOff>
    </xdr:from>
    <xdr:to>
      <xdr:col>17</xdr:col>
      <xdr:colOff>333375</xdr:colOff>
      <xdr:row>4</xdr:row>
      <xdr:rowOff>106507</xdr:rowOff>
    </xdr:to>
    <xdr:pic>
      <xdr:nvPicPr>
        <xdr:cNvPr id="3" name="Picture 3" descr="LOGO-CLCP.jp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4875" y="0"/>
          <a:ext cx="1990725" cy="849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28575</xdr:rowOff>
    </xdr:from>
    <xdr:to>
      <xdr:col>7</xdr:col>
      <xdr:colOff>238125</xdr:colOff>
      <xdr:row>4</xdr:row>
      <xdr:rowOff>133350</xdr:rowOff>
    </xdr:to>
    <xdr:pic>
      <xdr:nvPicPr>
        <xdr:cNvPr id="38263" name="Picture 4" descr="kop-FORM-DOK.gif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575"/>
          <a:ext cx="463867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190500</xdr:colOff>
      <xdr:row>0</xdr:row>
      <xdr:rowOff>0</xdr:rowOff>
    </xdr:from>
    <xdr:to>
      <xdr:col>9</xdr:col>
      <xdr:colOff>123825</xdr:colOff>
      <xdr:row>4</xdr:row>
      <xdr:rowOff>133350</xdr:rowOff>
    </xdr:to>
    <xdr:pic>
      <xdr:nvPicPr>
        <xdr:cNvPr id="38264" name="Picture 3" descr="LOGO-CLCP.jp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1050" y="0"/>
          <a:ext cx="200025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meriksaan%20UJK/rekapan%20nilai%20ujk/desember2010/Palu/Hasil/Pemeriksaan%20Pal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Peserta (2)"/>
      <sheetName val="Data"/>
      <sheetName val="Data Peserta"/>
      <sheetName val="UKTIK-CLCP"/>
      <sheetName val="UKTIK-all"/>
      <sheetName val="Praktek WP"/>
      <sheetName val="Praktek SS"/>
      <sheetName val="Praktek PP"/>
      <sheetName val="Nil Teori + reka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B9" t="str">
            <v>017.0001</v>
          </cell>
          <cell r="C9" t="str">
            <v>Marlina Lapalutu</v>
          </cell>
          <cell r="D9" t="str">
            <v>80</v>
          </cell>
          <cell r="E9">
            <v>12</v>
          </cell>
          <cell r="F9" t="str">
            <v>57</v>
          </cell>
          <cell r="G9">
            <v>8.5499999999999989</v>
          </cell>
          <cell r="H9" t="str">
            <v>47</v>
          </cell>
          <cell r="I9">
            <v>7.05</v>
          </cell>
          <cell r="J9">
            <v>87</v>
          </cell>
          <cell r="K9">
            <v>73.95</v>
          </cell>
          <cell r="L9">
            <v>100</v>
          </cell>
          <cell r="M9">
            <v>85</v>
          </cell>
          <cell r="N9">
            <v>81</v>
          </cell>
          <cell r="O9">
            <v>68.849999999999994</v>
          </cell>
        </row>
        <row r="10">
          <cell r="B10" t="str">
            <v>017.0002</v>
          </cell>
          <cell r="C10" t="str">
            <v>Budi Mulyono</v>
          </cell>
          <cell r="D10" t="str">
            <v>83</v>
          </cell>
          <cell r="E10">
            <v>12.45</v>
          </cell>
          <cell r="F10" t="str">
            <v>80</v>
          </cell>
          <cell r="G10">
            <v>12</v>
          </cell>
          <cell r="H10" t="str">
            <v>67</v>
          </cell>
          <cell r="I10">
            <v>10.050000000000001</v>
          </cell>
          <cell r="J10">
            <v>95</v>
          </cell>
          <cell r="K10">
            <v>80.75</v>
          </cell>
          <cell r="L10">
            <v>98</v>
          </cell>
          <cell r="M10">
            <v>83.3</v>
          </cell>
          <cell r="N10">
            <v>93</v>
          </cell>
          <cell r="O10">
            <v>79.05</v>
          </cell>
        </row>
        <row r="11">
          <cell r="B11" t="str">
            <v>017.0003</v>
          </cell>
          <cell r="C11" t="str">
            <v>Aries Purnomo</v>
          </cell>
          <cell r="D11" t="str">
            <v>70</v>
          </cell>
          <cell r="E11">
            <v>10.5</v>
          </cell>
          <cell r="F11" t="str">
            <v>73</v>
          </cell>
          <cell r="G11">
            <v>10.95</v>
          </cell>
          <cell r="H11" t="str">
            <v>63</v>
          </cell>
          <cell r="I11">
            <v>9.4499999999999993</v>
          </cell>
          <cell r="J11">
            <v>89</v>
          </cell>
          <cell r="K11">
            <v>75.649999999999991</v>
          </cell>
          <cell r="L11">
            <v>96</v>
          </cell>
          <cell r="M11">
            <v>81.599999999999994</v>
          </cell>
          <cell r="N11">
            <v>82</v>
          </cell>
          <cell r="O11">
            <v>69.7</v>
          </cell>
        </row>
        <row r="12">
          <cell r="B12" t="str">
            <v>017.0004</v>
          </cell>
          <cell r="C12" t="str">
            <v>Cesar Jeremiah Lonardy</v>
          </cell>
          <cell r="D12" t="str">
            <v>77</v>
          </cell>
          <cell r="E12">
            <v>11.55</v>
          </cell>
          <cell r="F12" t="str">
            <v>83</v>
          </cell>
          <cell r="G12">
            <v>12.45</v>
          </cell>
          <cell r="H12" t="str">
            <v>70</v>
          </cell>
          <cell r="I12">
            <v>10.5</v>
          </cell>
          <cell r="J12">
            <v>99</v>
          </cell>
          <cell r="K12">
            <v>84.149999999999991</v>
          </cell>
          <cell r="L12">
            <v>99</v>
          </cell>
          <cell r="M12">
            <v>84.149999999999991</v>
          </cell>
          <cell r="N12">
            <v>92</v>
          </cell>
          <cell r="O12">
            <v>78.2</v>
          </cell>
        </row>
        <row r="13">
          <cell r="B13" t="str">
            <v>017.0005</v>
          </cell>
          <cell r="C13" t="str">
            <v>Kartono</v>
          </cell>
          <cell r="D13" t="str">
            <v>73</v>
          </cell>
          <cell r="E13">
            <v>10.95</v>
          </cell>
          <cell r="F13" t="str">
            <v>53</v>
          </cell>
          <cell r="G13">
            <v>7.95</v>
          </cell>
          <cell r="H13" t="str">
            <v>43</v>
          </cell>
          <cell r="I13">
            <v>6.45</v>
          </cell>
          <cell r="J13">
            <v>84</v>
          </cell>
          <cell r="K13">
            <v>71.399999999999991</v>
          </cell>
          <cell r="L13">
            <v>95.5</v>
          </cell>
          <cell r="M13">
            <v>81.174999999999997</v>
          </cell>
          <cell r="N13">
            <v>83</v>
          </cell>
          <cell r="O13">
            <v>70.55</v>
          </cell>
        </row>
        <row r="14">
          <cell r="B14" t="str">
            <v>017.0006</v>
          </cell>
          <cell r="C14" t="str">
            <v>Umi Khasanah</v>
          </cell>
          <cell r="D14" t="str">
            <v>63</v>
          </cell>
          <cell r="E14">
            <v>9.4499999999999993</v>
          </cell>
          <cell r="F14" t="str">
            <v>40</v>
          </cell>
          <cell r="G14">
            <v>6</v>
          </cell>
          <cell r="H14" t="str">
            <v>50</v>
          </cell>
          <cell r="I14">
            <v>7.5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50</v>
          </cell>
          <cell r="O14">
            <v>42.5</v>
          </cell>
        </row>
        <row r="15">
          <cell r="B15" t="str">
            <v>017.0007</v>
          </cell>
          <cell r="C15" t="str">
            <v>Dody Nurdiansyah</v>
          </cell>
          <cell r="D15" t="str">
            <v>23</v>
          </cell>
          <cell r="E15">
            <v>3.45</v>
          </cell>
          <cell r="F15" t="str">
            <v>27</v>
          </cell>
          <cell r="G15">
            <v>4.0500000000000007</v>
          </cell>
          <cell r="H15" t="str">
            <v>33</v>
          </cell>
          <cell r="I15">
            <v>4.95</v>
          </cell>
          <cell r="J15">
            <v>10.75</v>
          </cell>
          <cell r="K15">
            <v>9.1374999999999993</v>
          </cell>
          <cell r="L15">
            <v>71.5</v>
          </cell>
          <cell r="M15">
            <v>60.774999999999999</v>
          </cell>
          <cell r="N15">
            <v>43</v>
          </cell>
          <cell r="O15">
            <v>36.549999999999997</v>
          </cell>
        </row>
        <row r="16">
          <cell r="B16" t="str">
            <v>017.0008</v>
          </cell>
          <cell r="C16" t="str">
            <v>Dwi A. Rachmany</v>
          </cell>
          <cell r="D16" t="str">
            <v>87</v>
          </cell>
          <cell r="E16">
            <v>13.05</v>
          </cell>
          <cell r="F16" t="str">
            <v>70</v>
          </cell>
          <cell r="G16">
            <v>10.5</v>
          </cell>
          <cell r="H16" t="str">
            <v>83</v>
          </cell>
          <cell r="I16">
            <v>12.45</v>
          </cell>
          <cell r="J16">
            <v>98</v>
          </cell>
          <cell r="K16">
            <v>83.3</v>
          </cell>
          <cell r="L16">
            <v>95</v>
          </cell>
          <cell r="M16">
            <v>80.75</v>
          </cell>
          <cell r="N16">
            <v>86</v>
          </cell>
          <cell r="O16">
            <v>73.099999999999994</v>
          </cell>
        </row>
        <row r="17">
          <cell r="B17" t="str">
            <v>260AP08039</v>
          </cell>
          <cell r="C17" t="str">
            <v>Hartati</v>
          </cell>
          <cell r="D17" t="str">
            <v>33</v>
          </cell>
          <cell r="E17">
            <v>4.95</v>
          </cell>
          <cell r="F17" t="str">
            <v>17</v>
          </cell>
          <cell r="G17">
            <v>2.5500000000000003</v>
          </cell>
          <cell r="H17" t="str">
            <v>27</v>
          </cell>
          <cell r="I17">
            <v>4.0500000000000007</v>
          </cell>
          <cell r="J17">
            <v>26.25</v>
          </cell>
          <cell r="K17">
            <v>22.3125</v>
          </cell>
          <cell r="L17">
            <v>0</v>
          </cell>
          <cell r="M17">
            <v>0</v>
          </cell>
          <cell r="N17">
            <v>45</v>
          </cell>
          <cell r="O17">
            <v>38.25</v>
          </cell>
        </row>
        <row r="18">
          <cell r="B18" t="str">
            <v>260AP08001</v>
          </cell>
          <cell r="C18" t="str">
            <v>Arianti</v>
          </cell>
          <cell r="D18" t="str">
            <v>33</v>
          </cell>
          <cell r="E18">
            <v>4.95</v>
          </cell>
          <cell r="F18" t="str">
            <v>30</v>
          </cell>
          <cell r="G18">
            <v>4.5</v>
          </cell>
          <cell r="H18" t="str">
            <v>20</v>
          </cell>
          <cell r="I18">
            <v>3</v>
          </cell>
          <cell r="J18">
            <v>22.75</v>
          </cell>
          <cell r="K18">
            <v>19.337499999999999</v>
          </cell>
          <cell r="L18">
            <v>28</v>
          </cell>
          <cell r="M18">
            <v>23.8</v>
          </cell>
          <cell r="N18">
            <v>26</v>
          </cell>
          <cell r="O18">
            <v>22.099999999999998</v>
          </cell>
        </row>
        <row r="19">
          <cell r="B19" t="str">
            <v>260AP08002</v>
          </cell>
          <cell r="C19" t="str">
            <v>Rahmania</v>
          </cell>
          <cell r="D19" t="str">
            <v>37</v>
          </cell>
          <cell r="E19">
            <v>5.55</v>
          </cell>
          <cell r="F19" t="str">
            <v>20</v>
          </cell>
          <cell r="G19">
            <v>3</v>
          </cell>
          <cell r="H19" t="str">
            <v>17</v>
          </cell>
          <cell r="I19">
            <v>2.5500000000000003</v>
          </cell>
          <cell r="J19">
            <v>18.75</v>
          </cell>
          <cell r="K19">
            <v>15.9375</v>
          </cell>
          <cell r="L19">
            <v>17</v>
          </cell>
          <cell r="M19">
            <v>14.45</v>
          </cell>
          <cell r="N19">
            <v>46</v>
          </cell>
          <cell r="O19">
            <v>39.1</v>
          </cell>
        </row>
        <row r="20">
          <cell r="B20" t="str">
            <v>260AP08003</v>
          </cell>
          <cell r="C20" t="str">
            <v>Ria Zulhijra</v>
          </cell>
          <cell r="D20" t="str">
            <v>37</v>
          </cell>
          <cell r="E20">
            <v>5.55</v>
          </cell>
          <cell r="F20" t="str">
            <v>30</v>
          </cell>
          <cell r="G20">
            <v>4.5</v>
          </cell>
          <cell r="H20" t="str">
            <v>27</v>
          </cell>
          <cell r="I20">
            <v>4.0500000000000007</v>
          </cell>
          <cell r="J20">
            <v>22.75</v>
          </cell>
          <cell r="K20">
            <v>19.337499999999999</v>
          </cell>
          <cell r="L20">
            <v>13</v>
          </cell>
          <cell r="M20">
            <v>11.049999999999999</v>
          </cell>
          <cell r="N20">
            <v>55</v>
          </cell>
          <cell r="O20">
            <v>46.75</v>
          </cell>
        </row>
        <row r="21">
          <cell r="B21" t="str">
            <v>260AP08004</v>
          </cell>
          <cell r="C21" t="str">
            <v>Putri Makarama</v>
          </cell>
          <cell r="D21" t="str">
            <v>50</v>
          </cell>
          <cell r="E21">
            <v>7.5</v>
          </cell>
          <cell r="F21" t="str">
            <v>23</v>
          </cell>
          <cell r="G21">
            <v>3.45</v>
          </cell>
          <cell r="H21" t="str">
            <v>23</v>
          </cell>
          <cell r="I21">
            <v>3.45</v>
          </cell>
          <cell r="J21">
            <v>51</v>
          </cell>
          <cell r="K21">
            <v>43.35</v>
          </cell>
          <cell r="L21">
            <v>14</v>
          </cell>
          <cell r="M21">
            <v>11.9</v>
          </cell>
          <cell r="N21">
            <v>55</v>
          </cell>
          <cell r="O21">
            <v>46.75</v>
          </cell>
        </row>
        <row r="22">
          <cell r="B22" t="str">
            <v>260AP08005</v>
          </cell>
          <cell r="C22" t="str">
            <v>Hendrawati Suli</v>
          </cell>
          <cell r="D22" t="str">
            <v>63</v>
          </cell>
          <cell r="E22">
            <v>9.4499999999999993</v>
          </cell>
          <cell r="F22" t="str">
            <v>47</v>
          </cell>
          <cell r="G22">
            <v>7.05</v>
          </cell>
          <cell r="H22" t="str">
            <v>27</v>
          </cell>
          <cell r="I22">
            <v>4.0500000000000007</v>
          </cell>
          <cell r="J22">
            <v>28.5</v>
          </cell>
          <cell r="K22">
            <v>24.224999999999998</v>
          </cell>
          <cell r="L22">
            <v>0</v>
          </cell>
          <cell r="M22">
            <v>0</v>
          </cell>
          <cell r="N22">
            <v>55</v>
          </cell>
          <cell r="O22">
            <v>46.75</v>
          </cell>
        </row>
        <row r="23">
          <cell r="B23" t="str">
            <v>260AP08007</v>
          </cell>
          <cell r="C23" t="str">
            <v>Tri Hadrianti</v>
          </cell>
          <cell r="D23" t="str">
            <v>63</v>
          </cell>
          <cell r="E23">
            <v>9.4499999999999993</v>
          </cell>
          <cell r="F23" t="str">
            <v>23</v>
          </cell>
          <cell r="G23">
            <v>3.45</v>
          </cell>
          <cell r="H23" t="str">
            <v>27</v>
          </cell>
          <cell r="I23">
            <v>4.0500000000000007</v>
          </cell>
          <cell r="J23">
            <v>47</v>
          </cell>
          <cell r="K23">
            <v>39.949999999999996</v>
          </cell>
          <cell r="L23">
            <v>13</v>
          </cell>
          <cell r="M23">
            <v>11.049999999999999</v>
          </cell>
          <cell r="N23">
            <v>55</v>
          </cell>
          <cell r="O23">
            <v>46.75</v>
          </cell>
        </row>
        <row r="24">
          <cell r="B24" t="str">
            <v>260AP08008</v>
          </cell>
          <cell r="C24" t="str">
            <v>Muhamad</v>
          </cell>
          <cell r="D24" t="str">
            <v>57</v>
          </cell>
          <cell r="E24">
            <v>8.5499999999999989</v>
          </cell>
          <cell r="F24" t="str">
            <v>37</v>
          </cell>
          <cell r="G24">
            <v>5.55</v>
          </cell>
          <cell r="H24" t="str">
            <v>43</v>
          </cell>
          <cell r="I24">
            <v>6.45</v>
          </cell>
          <cell r="J24">
            <v>43</v>
          </cell>
          <cell r="K24">
            <v>36.549999999999997</v>
          </cell>
          <cell r="L24">
            <v>22</v>
          </cell>
          <cell r="M24">
            <v>18.7</v>
          </cell>
          <cell r="N24">
            <v>55</v>
          </cell>
          <cell r="O24">
            <v>46.75</v>
          </cell>
        </row>
        <row r="25">
          <cell r="B25" t="str">
            <v>260AP08010</v>
          </cell>
          <cell r="C25" t="str">
            <v>Mawartin</v>
          </cell>
          <cell r="D25" t="str">
            <v>30</v>
          </cell>
          <cell r="E25">
            <v>4.5</v>
          </cell>
          <cell r="F25" t="str">
            <v>13</v>
          </cell>
          <cell r="G25">
            <v>1.9500000000000002</v>
          </cell>
          <cell r="H25" t="str">
            <v>20</v>
          </cell>
          <cell r="I25">
            <v>3</v>
          </cell>
          <cell r="J25">
            <v>28.5</v>
          </cell>
          <cell r="K25">
            <v>24.224999999999998</v>
          </cell>
          <cell r="L25">
            <v>23</v>
          </cell>
          <cell r="M25">
            <v>19.55</v>
          </cell>
          <cell r="N25">
            <v>38</v>
          </cell>
          <cell r="O25">
            <v>32.299999999999997</v>
          </cell>
        </row>
        <row r="26">
          <cell r="B26" t="str">
            <v>260AP08011</v>
          </cell>
          <cell r="C26" t="str">
            <v>Ni Putu Yuni Astuti</v>
          </cell>
          <cell r="D26" t="str">
            <v>40</v>
          </cell>
          <cell r="E26">
            <v>6</v>
          </cell>
          <cell r="F26" t="str">
            <v>37</v>
          </cell>
          <cell r="G26">
            <v>5.55</v>
          </cell>
          <cell r="H26" t="str">
            <v>37</v>
          </cell>
          <cell r="I26">
            <v>5.55</v>
          </cell>
          <cell r="J26">
            <v>38.5</v>
          </cell>
          <cell r="K26">
            <v>32.725000000000001</v>
          </cell>
          <cell r="L26">
            <v>0</v>
          </cell>
          <cell r="M26">
            <v>0</v>
          </cell>
          <cell r="N26">
            <v>42</v>
          </cell>
          <cell r="O26">
            <v>35.699999999999996</v>
          </cell>
        </row>
        <row r="27">
          <cell r="B27" t="str">
            <v>260AP08012</v>
          </cell>
          <cell r="C27" t="str">
            <v>Sri Yusrika</v>
          </cell>
          <cell r="D27" t="str">
            <v>40</v>
          </cell>
          <cell r="E27">
            <v>6</v>
          </cell>
          <cell r="F27" t="str">
            <v>13</v>
          </cell>
          <cell r="G27">
            <v>1.9500000000000002</v>
          </cell>
          <cell r="H27" t="str">
            <v>33</v>
          </cell>
          <cell r="I27">
            <v>4.95</v>
          </cell>
          <cell r="J27">
            <v>38.5</v>
          </cell>
          <cell r="K27">
            <v>32.725000000000001</v>
          </cell>
          <cell r="L27">
            <v>22</v>
          </cell>
          <cell r="M27">
            <v>18.7</v>
          </cell>
          <cell r="N27">
            <v>51</v>
          </cell>
          <cell r="O27">
            <v>43.35</v>
          </cell>
        </row>
        <row r="28">
          <cell r="B28" t="str">
            <v>260AP08013</v>
          </cell>
          <cell r="C28" t="str">
            <v>Santi</v>
          </cell>
          <cell r="D28" t="str">
            <v>27</v>
          </cell>
          <cell r="E28">
            <v>4.0500000000000007</v>
          </cell>
          <cell r="F28" t="str">
            <v>7</v>
          </cell>
          <cell r="G28">
            <v>1.05</v>
          </cell>
          <cell r="H28" t="str">
            <v>33</v>
          </cell>
          <cell r="I28">
            <v>4.95</v>
          </cell>
          <cell r="J28">
            <v>38.5</v>
          </cell>
          <cell r="K28">
            <v>32.725000000000001</v>
          </cell>
          <cell r="L28">
            <v>19</v>
          </cell>
          <cell r="M28">
            <v>16.149999999999999</v>
          </cell>
          <cell r="N28">
            <v>43</v>
          </cell>
          <cell r="O28">
            <v>36.549999999999997</v>
          </cell>
        </row>
        <row r="29">
          <cell r="B29" t="str">
            <v>260AP08014</v>
          </cell>
          <cell r="C29" t="str">
            <v>Yuli Yertin</v>
          </cell>
          <cell r="D29" t="str">
            <v>30</v>
          </cell>
          <cell r="E29">
            <v>4.5</v>
          </cell>
          <cell r="F29" t="str">
            <v>40</v>
          </cell>
          <cell r="G29">
            <v>6</v>
          </cell>
          <cell r="H29" t="str">
            <v>27</v>
          </cell>
          <cell r="I29">
            <v>4.0500000000000007</v>
          </cell>
          <cell r="J29">
            <v>28.5</v>
          </cell>
          <cell r="K29">
            <v>24.224999999999998</v>
          </cell>
          <cell r="L29">
            <v>0</v>
          </cell>
          <cell r="M29">
            <v>0</v>
          </cell>
          <cell r="N29">
            <v>23</v>
          </cell>
          <cell r="O29">
            <v>19.55</v>
          </cell>
        </row>
        <row r="30">
          <cell r="B30" t="str">
            <v>260AP08018</v>
          </cell>
          <cell r="C30" t="str">
            <v>Melda</v>
          </cell>
          <cell r="D30" t="str">
            <v>23</v>
          </cell>
          <cell r="E30">
            <v>3.45</v>
          </cell>
          <cell r="F30" t="str">
            <v>43</v>
          </cell>
          <cell r="G30">
            <v>6.45</v>
          </cell>
          <cell r="H30" t="str">
            <v>33</v>
          </cell>
          <cell r="I30">
            <v>4.95</v>
          </cell>
          <cell r="J30">
            <v>28.5</v>
          </cell>
          <cell r="K30">
            <v>24.224999999999998</v>
          </cell>
          <cell r="L30">
            <v>26.5</v>
          </cell>
          <cell r="M30">
            <v>22.524999999999999</v>
          </cell>
          <cell r="N30">
            <v>45</v>
          </cell>
          <cell r="O30">
            <v>38.25</v>
          </cell>
        </row>
        <row r="31">
          <cell r="B31" t="str">
            <v>260AP08020</v>
          </cell>
          <cell r="C31" t="str">
            <v>Fitriani Lanaga</v>
          </cell>
          <cell r="D31" t="str">
            <v>47</v>
          </cell>
          <cell r="E31">
            <v>7.05</v>
          </cell>
          <cell r="F31" t="str">
            <v>33</v>
          </cell>
          <cell r="G31">
            <v>4.95</v>
          </cell>
          <cell r="H31" t="str">
            <v>30</v>
          </cell>
          <cell r="I31">
            <v>4.5</v>
          </cell>
          <cell r="J31">
            <v>57</v>
          </cell>
          <cell r="K31">
            <v>48.449999999999996</v>
          </cell>
          <cell r="L31">
            <v>26.5</v>
          </cell>
          <cell r="M31">
            <v>22.524999999999999</v>
          </cell>
          <cell r="N31">
            <v>67</v>
          </cell>
          <cell r="O31">
            <v>56.949999999999996</v>
          </cell>
        </row>
        <row r="32">
          <cell r="B32" t="str">
            <v>260AP08021</v>
          </cell>
          <cell r="C32" t="str">
            <v>Nursalma</v>
          </cell>
          <cell r="D32" t="str">
            <v>30</v>
          </cell>
          <cell r="E32">
            <v>4.5</v>
          </cell>
          <cell r="F32" t="str">
            <v>23</v>
          </cell>
          <cell r="G32">
            <v>3.45</v>
          </cell>
          <cell r="H32" t="str">
            <v>40</v>
          </cell>
          <cell r="I32">
            <v>6</v>
          </cell>
          <cell r="J32">
            <v>28.5</v>
          </cell>
          <cell r="K32">
            <v>24.224999999999998</v>
          </cell>
          <cell r="L32">
            <v>12</v>
          </cell>
          <cell r="M32">
            <v>10.199999999999999</v>
          </cell>
          <cell r="N32">
            <v>67</v>
          </cell>
          <cell r="O32">
            <v>56.949999999999996</v>
          </cell>
        </row>
        <row r="33">
          <cell r="B33" t="str">
            <v>260AP08023</v>
          </cell>
          <cell r="C33" t="str">
            <v>Setiawati</v>
          </cell>
          <cell r="D33" t="str">
            <v>40</v>
          </cell>
          <cell r="E33">
            <v>6</v>
          </cell>
          <cell r="F33" t="str">
            <v>23</v>
          </cell>
          <cell r="G33">
            <v>3.45</v>
          </cell>
          <cell r="H33" t="str">
            <v>50</v>
          </cell>
          <cell r="I33">
            <v>7.5</v>
          </cell>
          <cell r="J33">
            <v>40.75</v>
          </cell>
          <cell r="K33">
            <v>34.637499999999996</v>
          </cell>
          <cell r="L33">
            <v>0</v>
          </cell>
          <cell r="M33">
            <v>0</v>
          </cell>
          <cell r="N33">
            <v>49</v>
          </cell>
          <cell r="O33">
            <v>41.65</v>
          </cell>
        </row>
        <row r="34">
          <cell r="B34" t="str">
            <v>260AP08024</v>
          </cell>
          <cell r="C34" t="str">
            <v>Dafrin</v>
          </cell>
          <cell r="D34" t="str">
            <v>57</v>
          </cell>
          <cell r="E34">
            <v>8.5499999999999989</v>
          </cell>
          <cell r="F34" t="str">
            <v>60</v>
          </cell>
          <cell r="G34">
            <v>9</v>
          </cell>
          <cell r="H34" t="str">
            <v>57</v>
          </cell>
          <cell r="I34">
            <v>8.5499999999999989</v>
          </cell>
          <cell r="J34">
            <v>21</v>
          </cell>
          <cell r="K34">
            <v>17.849999999999998</v>
          </cell>
          <cell r="L34">
            <v>20</v>
          </cell>
          <cell r="M34">
            <v>17</v>
          </cell>
          <cell r="N34">
            <v>75</v>
          </cell>
          <cell r="O34">
            <v>63.75</v>
          </cell>
        </row>
        <row r="35">
          <cell r="B35" t="str">
            <v>260AP08026</v>
          </cell>
          <cell r="C35" t="str">
            <v>Rahmat Agung</v>
          </cell>
          <cell r="D35" t="str">
            <v>70</v>
          </cell>
          <cell r="E35">
            <v>10.5</v>
          </cell>
          <cell r="F35" t="str">
            <v>37</v>
          </cell>
          <cell r="G35">
            <v>5.55</v>
          </cell>
          <cell r="H35" t="str">
            <v>47</v>
          </cell>
          <cell r="I35">
            <v>7.05</v>
          </cell>
          <cell r="J35">
            <v>0</v>
          </cell>
          <cell r="K35">
            <v>0</v>
          </cell>
          <cell r="L35">
            <v>19</v>
          </cell>
          <cell r="M35">
            <v>16.149999999999999</v>
          </cell>
          <cell r="N35">
            <v>61</v>
          </cell>
          <cell r="O35">
            <v>51.85</v>
          </cell>
        </row>
        <row r="36">
          <cell r="B36" t="str">
            <v>260AP08027</v>
          </cell>
          <cell r="C36" t="str">
            <v>Musdalifa</v>
          </cell>
          <cell r="D36" t="str">
            <v>53</v>
          </cell>
          <cell r="E36">
            <v>7.95</v>
          </cell>
          <cell r="F36" t="str">
            <v>30</v>
          </cell>
          <cell r="G36">
            <v>4.5</v>
          </cell>
          <cell r="H36" t="str">
            <v>40</v>
          </cell>
          <cell r="I36">
            <v>6</v>
          </cell>
          <cell r="J36">
            <v>20.5</v>
          </cell>
          <cell r="K36">
            <v>17.425000000000001</v>
          </cell>
          <cell r="L36">
            <v>11</v>
          </cell>
          <cell r="M36">
            <v>9.35</v>
          </cell>
          <cell r="N36">
            <v>64</v>
          </cell>
          <cell r="O36">
            <v>54.4</v>
          </cell>
        </row>
        <row r="37">
          <cell r="B37" t="str">
            <v>260AP08028</v>
          </cell>
          <cell r="C37" t="str">
            <v>Debby Djampi</v>
          </cell>
          <cell r="D37" t="str">
            <v>53</v>
          </cell>
          <cell r="E37">
            <v>7.95</v>
          </cell>
          <cell r="F37" t="str">
            <v>40</v>
          </cell>
          <cell r="G37">
            <v>6</v>
          </cell>
          <cell r="H37" t="str">
            <v>27</v>
          </cell>
          <cell r="I37">
            <v>4.0500000000000007</v>
          </cell>
          <cell r="J37">
            <v>8.5</v>
          </cell>
          <cell r="K37">
            <v>7.2249999999999996</v>
          </cell>
          <cell r="L37">
            <v>0</v>
          </cell>
          <cell r="M37">
            <v>0</v>
          </cell>
          <cell r="N37">
            <v>54</v>
          </cell>
          <cell r="O37">
            <v>45.9</v>
          </cell>
        </row>
        <row r="38">
          <cell r="B38" t="str">
            <v>260AP08029</v>
          </cell>
          <cell r="C38" t="str">
            <v>Sefrianti</v>
          </cell>
          <cell r="D38" t="str">
            <v>20</v>
          </cell>
          <cell r="E38">
            <v>3</v>
          </cell>
          <cell r="F38" t="str">
            <v>20</v>
          </cell>
          <cell r="G38">
            <v>3</v>
          </cell>
          <cell r="H38" t="str">
            <v>7</v>
          </cell>
          <cell r="I38">
            <v>1.05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51</v>
          </cell>
          <cell r="O38">
            <v>43.35</v>
          </cell>
        </row>
        <row r="39">
          <cell r="B39" t="str">
            <v>260AP08030</v>
          </cell>
          <cell r="C39" t="str">
            <v>Mirnawati</v>
          </cell>
          <cell r="D39" t="str">
            <v>33</v>
          </cell>
          <cell r="E39">
            <v>4.95</v>
          </cell>
          <cell r="F39" t="str">
            <v>40</v>
          </cell>
          <cell r="G39">
            <v>6</v>
          </cell>
          <cell r="H39" t="str">
            <v>20</v>
          </cell>
          <cell r="I39">
            <v>3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55</v>
          </cell>
          <cell r="O39">
            <v>46.75</v>
          </cell>
        </row>
        <row r="40">
          <cell r="B40" t="str">
            <v>260AP08032</v>
          </cell>
          <cell r="C40" t="str">
            <v>Yan Sombolayuk</v>
          </cell>
          <cell r="D40" t="str">
            <v>23</v>
          </cell>
          <cell r="E40">
            <v>3.45</v>
          </cell>
          <cell r="F40" t="str">
            <v>40</v>
          </cell>
          <cell r="G40">
            <v>6</v>
          </cell>
          <cell r="H40" t="str">
            <v>27</v>
          </cell>
          <cell r="I40">
            <v>4.0500000000000007</v>
          </cell>
          <cell r="J40">
            <v>12.5</v>
          </cell>
          <cell r="K40">
            <v>10.625</v>
          </cell>
          <cell r="L40">
            <v>12</v>
          </cell>
          <cell r="M40">
            <v>10.199999999999999</v>
          </cell>
          <cell r="N40">
            <v>42</v>
          </cell>
          <cell r="O40">
            <v>35.699999999999996</v>
          </cell>
        </row>
        <row r="41">
          <cell r="B41" t="str">
            <v>260AP08034</v>
          </cell>
          <cell r="C41" t="str">
            <v>Livia</v>
          </cell>
          <cell r="D41" t="str">
            <v>50</v>
          </cell>
          <cell r="E41">
            <v>7.5</v>
          </cell>
          <cell r="F41" t="str">
            <v>30</v>
          </cell>
          <cell r="G41">
            <v>4.5</v>
          </cell>
          <cell r="H41" t="str">
            <v>40</v>
          </cell>
          <cell r="I41">
            <v>6</v>
          </cell>
          <cell r="J41">
            <v>28.5</v>
          </cell>
          <cell r="K41">
            <v>24.224999999999998</v>
          </cell>
          <cell r="L41">
            <v>25</v>
          </cell>
          <cell r="M41">
            <v>21.25</v>
          </cell>
          <cell r="N41">
            <v>43</v>
          </cell>
          <cell r="O41">
            <v>36.549999999999997</v>
          </cell>
        </row>
        <row r="42">
          <cell r="B42" t="str">
            <v>260AP08037</v>
          </cell>
          <cell r="C42" t="str">
            <v>Devi Septavianti</v>
          </cell>
          <cell r="D42" t="str">
            <v>40</v>
          </cell>
          <cell r="E42">
            <v>6</v>
          </cell>
          <cell r="F42" t="str">
            <v>37</v>
          </cell>
          <cell r="G42">
            <v>5.55</v>
          </cell>
          <cell r="H42" t="str">
            <v>30</v>
          </cell>
          <cell r="I42">
            <v>4.5</v>
          </cell>
          <cell r="J42">
            <v>46.75</v>
          </cell>
          <cell r="K42">
            <v>39.737499999999997</v>
          </cell>
          <cell r="L42">
            <v>0</v>
          </cell>
          <cell r="M42">
            <v>0</v>
          </cell>
          <cell r="N42">
            <v>67</v>
          </cell>
          <cell r="O42">
            <v>56.949999999999996</v>
          </cell>
        </row>
        <row r="43">
          <cell r="B43" t="str">
            <v>260AP08038</v>
          </cell>
          <cell r="C43" t="str">
            <v>Listian Ntadi</v>
          </cell>
          <cell r="D43" t="str">
            <v>33</v>
          </cell>
          <cell r="E43">
            <v>4.95</v>
          </cell>
          <cell r="F43" t="str">
            <v>27</v>
          </cell>
          <cell r="G43">
            <v>4.0500000000000007</v>
          </cell>
          <cell r="H43" t="str">
            <v>20</v>
          </cell>
          <cell r="I43">
            <v>3</v>
          </cell>
          <cell r="J43">
            <v>12.5</v>
          </cell>
          <cell r="K43">
            <v>10.625</v>
          </cell>
          <cell r="L43">
            <v>25</v>
          </cell>
          <cell r="M43">
            <v>21.25</v>
          </cell>
          <cell r="N43">
            <v>40</v>
          </cell>
          <cell r="O43">
            <v>34</v>
          </cell>
        </row>
        <row r="44">
          <cell r="B44" t="str">
            <v>260AP08040</v>
          </cell>
          <cell r="C44" t="str">
            <v>Nandar Djeba</v>
          </cell>
          <cell r="D44" t="str">
            <v>57</v>
          </cell>
          <cell r="E44">
            <v>8.5499999999999989</v>
          </cell>
          <cell r="F44" t="str">
            <v>40</v>
          </cell>
          <cell r="G44">
            <v>6</v>
          </cell>
          <cell r="H44" t="str">
            <v>53</v>
          </cell>
          <cell r="I44">
            <v>7.95</v>
          </cell>
          <cell r="J44">
            <v>56.5</v>
          </cell>
          <cell r="K44">
            <v>48.024999999999999</v>
          </cell>
          <cell r="L44">
            <v>0</v>
          </cell>
          <cell r="M44">
            <v>0</v>
          </cell>
          <cell r="N44">
            <v>85</v>
          </cell>
          <cell r="O44">
            <v>72.25</v>
          </cell>
        </row>
        <row r="45">
          <cell r="B45" t="str">
            <v>260AP08041</v>
          </cell>
          <cell r="C45" t="str">
            <v>Afrianti</v>
          </cell>
          <cell r="D45" t="str">
            <v>60</v>
          </cell>
          <cell r="E45">
            <v>9</v>
          </cell>
          <cell r="F45" t="str">
            <v>37</v>
          </cell>
          <cell r="G45">
            <v>5.55</v>
          </cell>
          <cell r="H45" t="str">
            <v>27</v>
          </cell>
          <cell r="I45">
            <v>4.0500000000000007</v>
          </cell>
          <cell r="J45">
            <v>47.75</v>
          </cell>
          <cell r="K45">
            <v>40.587499999999999</v>
          </cell>
          <cell r="L45">
            <v>26</v>
          </cell>
          <cell r="M45">
            <v>22.099999999999998</v>
          </cell>
          <cell r="N45">
            <v>73</v>
          </cell>
          <cell r="O45">
            <v>62.05</v>
          </cell>
        </row>
        <row r="46">
          <cell r="B46" t="str">
            <v>260AP08045</v>
          </cell>
          <cell r="C46" t="str">
            <v>Serlin Masauda</v>
          </cell>
          <cell r="D46" t="str">
            <v>33</v>
          </cell>
          <cell r="E46">
            <v>4.95</v>
          </cell>
          <cell r="F46" t="str">
            <v>20</v>
          </cell>
          <cell r="G46">
            <v>3</v>
          </cell>
          <cell r="H46" t="str">
            <v>17</v>
          </cell>
          <cell r="I46">
            <v>2.5500000000000003</v>
          </cell>
          <cell r="J46">
            <v>34.75</v>
          </cell>
          <cell r="K46">
            <v>29.537499999999998</v>
          </cell>
          <cell r="L46">
            <v>0</v>
          </cell>
          <cell r="M46">
            <v>0</v>
          </cell>
          <cell r="N46">
            <v>49</v>
          </cell>
          <cell r="O46">
            <v>41.65</v>
          </cell>
        </row>
        <row r="47">
          <cell r="B47" t="str">
            <v>260AP08046</v>
          </cell>
          <cell r="C47" t="str">
            <v>Janis</v>
          </cell>
          <cell r="D47" t="str">
            <v>23</v>
          </cell>
          <cell r="E47">
            <v>3.45</v>
          </cell>
          <cell r="F47" t="str">
            <v>30</v>
          </cell>
          <cell r="G47">
            <v>4.5</v>
          </cell>
          <cell r="H47" t="str">
            <v>20</v>
          </cell>
          <cell r="I47">
            <v>3</v>
          </cell>
          <cell r="J47">
            <v>33</v>
          </cell>
          <cell r="K47">
            <v>28.05</v>
          </cell>
          <cell r="L47">
            <v>0</v>
          </cell>
          <cell r="M47">
            <v>0</v>
          </cell>
          <cell r="N47">
            <v>58</v>
          </cell>
          <cell r="O47">
            <v>49.3</v>
          </cell>
        </row>
        <row r="48">
          <cell r="B48" t="str">
            <v>260AP08048</v>
          </cell>
          <cell r="C48" t="str">
            <v>Novita Nandasari</v>
          </cell>
          <cell r="D48" t="str">
            <v>33</v>
          </cell>
          <cell r="E48">
            <v>4.95</v>
          </cell>
          <cell r="F48" t="str">
            <v>33</v>
          </cell>
          <cell r="G48">
            <v>4.95</v>
          </cell>
          <cell r="H48" t="str">
            <v>47</v>
          </cell>
          <cell r="I48">
            <v>7.05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67</v>
          </cell>
          <cell r="O48">
            <v>56.949999999999996</v>
          </cell>
        </row>
        <row r="49">
          <cell r="B49" t="str">
            <v>260AP08049</v>
          </cell>
          <cell r="C49" t="str">
            <v>I Putu Ofniaryanto</v>
          </cell>
          <cell r="D49" t="str">
            <v>33</v>
          </cell>
          <cell r="E49">
            <v>4.95</v>
          </cell>
          <cell r="F49" t="str">
            <v>30</v>
          </cell>
          <cell r="G49">
            <v>4.5</v>
          </cell>
          <cell r="H49" t="str">
            <v>27</v>
          </cell>
          <cell r="I49">
            <v>4.0500000000000007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62</v>
          </cell>
          <cell r="O49">
            <v>52.699999999999996</v>
          </cell>
        </row>
        <row r="50">
          <cell r="B50" t="str">
            <v>260AP08050</v>
          </cell>
          <cell r="C50" t="str">
            <v>Siti Masyitha</v>
          </cell>
          <cell r="D50" t="str">
            <v>57</v>
          </cell>
          <cell r="E50">
            <v>8.5499999999999989</v>
          </cell>
          <cell r="F50" t="str">
            <v>33</v>
          </cell>
          <cell r="G50">
            <v>4.95</v>
          </cell>
          <cell r="H50" t="str">
            <v>40</v>
          </cell>
          <cell r="I50">
            <v>6</v>
          </cell>
          <cell r="J50">
            <v>37.5</v>
          </cell>
          <cell r="K50">
            <v>31.875</v>
          </cell>
          <cell r="L50">
            <v>26</v>
          </cell>
          <cell r="M50">
            <v>22.099999999999998</v>
          </cell>
          <cell r="N50">
            <v>64</v>
          </cell>
          <cell r="O50">
            <v>54.4</v>
          </cell>
        </row>
        <row r="51">
          <cell r="B51" t="str">
            <v>260AP08052</v>
          </cell>
          <cell r="C51" t="str">
            <v>Dewi Parinding</v>
          </cell>
          <cell r="D51" t="str">
            <v>63</v>
          </cell>
          <cell r="E51">
            <v>9.4499999999999993</v>
          </cell>
          <cell r="F51" t="str">
            <v>47</v>
          </cell>
          <cell r="G51">
            <v>7.05</v>
          </cell>
          <cell r="H51" t="str">
            <v>33</v>
          </cell>
          <cell r="I51">
            <v>4.95</v>
          </cell>
          <cell r="J51">
            <v>8.5</v>
          </cell>
          <cell r="K51">
            <v>7.2249999999999996</v>
          </cell>
          <cell r="L51">
            <v>0</v>
          </cell>
          <cell r="M51">
            <v>0</v>
          </cell>
          <cell r="N51">
            <v>50</v>
          </cell>
          <cell r="O51">
            <v>42.5</v>
          </cell>
        </row>
        <row r="52">
          <cell r="B52" t="str">
            <v>260AP08053</v>
          </cell>
          <cell r="C52" t="str">
            <v>Azizah</v>
          </cell>
          <cell r="D52" t="str">
            <v>17</v>
          </cell>
          <cell r="E52">
            <v>2.5500000000000003</v>
          </cell>
          <cell r="F52" t="str">
            <v>30</v>
          </cell>
          <cell r="G52">
            <v>4.5</v>
          </cell>
          <cell r="H52" t="str">
            <v>23</v>
          </cell>
          <cell r="I52">
            <v>3.45</v>
          </cell>
          <cell r="J52">
            <v>38.5</v>
          </cell>
          <cell r="K52">
            <v>32.725000000000001</v>
          </cell>
          <cell r="L52">
            <v>26</v>
          </cell>
          <cell r="M52">
            <v>22.099999999999998</v>
          </cell>
          <cell r="N52">
            <v>2</v>
          </cell>
          <cell r="O52">
            <v>1.7</v>
          </cell>
        </row>
        <row r="53">
          <cell r="B53" t="str">
            <v>260AP08144</v>
          </cell>
          <cell r="C53" t="str">
            <v>Stefani Budiman</v>
          </cell>
          <cell r="D53" t="str">
            <v>30</v>
          </cell>
          <cell r="E53">
            <v>4.5</v>
          </cell>
          <cell r="F53" t="str">
            <v>7</v>
          </cell>
          <cell r="G53">
            <v>1.05</v>
          </cell>
          <cell r="H53" t="str">
            <v>10</v>
          </cell>
          <cell r="I53">
            <v>1.5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52</v>
          </cell>
          <cell r="O53">
            <v>44.199999999999996</v>
          </cell>
        </row>
        <row r="54">
          <cell r="B54" t="str">
            <v>260KA08075</v>
          </cell>
          <cell r="C54" t="str">
            <v>Ria Pitria</v>
          </cell>
          <cell r="D54" t="str">
            <v>80</v>
          </cell>
          <cell r="E54">
            <v>12</v>
          </cell>
          <cell r="F54" t="str">
            <v>57</v>
          </cell>
          <cell r="G54">
            <v>8.5499999999999989</v>
          </cell>
          <cell r="H54" t="str">
            <v>47</v>
          </cell>
          <cell r="I54">
            <v>7.05</v>
          </cell>
          <cell r="J54">
            <v>56.5</v>
          </cell>
          <cell r="K54">
            <v>48.024999999999999</v>
          </cell>
          <cell r="L54">
            <v>33</v>
          </cell>
          <cell r="M54">
            <v>28.05</v>
          </cell>
          <cell r="N54">
            <v>64</v>
          </cell>
          <cell r="O54">
            <v>54.4</v>
          </cell>
        </row>
        <row r="55">
          <cell r="B55" t="str">
            <v>260KA08056</v>
          </cell>
          <cell r="C55" t="str">
            <v>Jumrah</v>
          </cell>
          <cell r="D55" t="str">
            <v>43</v>
          </cell>
          <cell r="E55">
            <v>6.45</v>
          </cell>
          <cell r="F55" t="str">
            <v>33</v>
          </cell>
          <cell r="G55">
            <v>4.95</v>
          </cell>
          <cell r="H55" t="str">
            <v>30</v>
          </cell>
          <cell r="I55">
            <v>4.5</v>
          </cell>
          <cell r="J55">
            <v>20.5</v>
          </cell>
          <cell r="K55">
            <v>17.425000000000001</v>
          </cell>
          <cell r="L55">
            <v>26</v>
          </cell>
          <cell r="M55">
            <v>22.099999999999998</v>
          </cell>
          <cell r="N55">
            <v>63</v>
          </cell>
          <cell r="O55">
            <v>53.55</v>
          </cell>
        </row>
        <row r="56">
          <cell r="B56" t="str">
            <v>260KA08057</v>
          </cell>
          <cell r="C56" t="str">
            <v>Zulfahmi</v>
          </cell>
          <cell r="D56" t="str">
            <v>43</v>
          </cell>
          <cell r="E56">
            <v>6.45</v>
          </cell>
          <cell r="F56" t="str">
            <v>23</v>
          </cell>
          <cell r="G56">
            <v>3.45</v>
          </cell>
          <cell r="H56" t="str">
            <v>17</v>
          </cell>
          <cell r="I56">
            <v>2.5500000000000003</v>
          </cell>
          <cell r="J56">
            <v>19.5</v>
          </cell>
          <cell r="K56">
            <v>16.574999999999999</v>
          </cell>
          <cell r="L56">
            <v>22</v>
          </cell>
          <cell r="M56">
            <v>18.7</v>
          </cell>
          <cell r="N56">
            <v>66</v>
          </cell>
          <cell r="O56">
            <v>56.1</v>
          </cell>
        </row>
        <row r="57">
          <cell r="B57" t="str">
            <v>260KA08058</v>
          </cell>
          <cell r="C57" t="str">
            <v>Nurlan Arifudin</v>
          </cell>
          <cell r="D57" t="str">
            <v>90</v>
          </cell>
          <cell r="E57">
            <v>13.5</v>
          </cell>
          <cell r="F57" t="str">
            <v>67</v>
          </cell>
          <cell r="G57">
            <v>10.050000000000001</v>
          </cell>
          <cell r="H57" t="str">
            <v>37</v>
          </cell>
          <cell r="I57">
            <v>5.55</v>
          </cell>
          <cell r="J57">
            <v>85.75</v>
          </cell>
          <cell r="K57">
            <v>72.887500000000003</v>
          </cell>
          <cell r="L57">
            <v>85</v>
          </cell>
          <cell r="M57">
            <v>72.25</v>
          </cell>
          <cell r="N57">
            <v>100</v>
          </cell>
          <cell r="O57">
            <v>85</v>
          </cell>
        </row>
        <row r="58">
          <cell r="B58" t="str">
            <v>260KA08060</v>
          </cell>
          <cell r="C58" t="str">
            <v>Ayu Lestari</v>
          </cell>
          <cell r="D58" t="str">
            <v>53</v>
          </cell>
          <cell r="E58">
            <v>7.95</v>
          </cell>
          <cell r="F58" t="str">
            <v>23</v>
          </cell>
          <cell r="G58">
            <v>3.45</v>
          </cell>
          <cell r="H58" t="str">
            <v>30</v>
          </cell>
          <cell r="I58">
            <v>4.5</v>
          </cell>
          <cell r="J58">
            <v>36.5</v>
          </cell>
          <cell r="K58">
            <v>31.024999999999999</v>
          </cell>
          <cell r="L58">
            <v>39</v>
          </cell>
          <cell r="M58">
            <v>33.15</v>
          </cell>
          <cell r="N58">
            <v>63</v>
          </cell>
          <cell r="O58">
            <v>53.55</v>
          </cell>
        </row>
        <row r="59">
          <cell r="B59" t="str">
            <v>260KA08062</v>
          </cell>
          <cell r="C59" t="str">
            <v>Erwin Marhusin</v>
          </cell>
          <cell r="D59" t="str">
            <v>50</v>
          </cell>
          <cell r="E59">
            <v>7.5</v>
          </cell>
          <cell r="F59" t="str">
            <v>43</v>
          </cell>
          <cell r="G59">
            <v>6.45</v>
          </cell>
          <cell r="H59" t="str">
            <v>37</v>
          </cell>
          <cell r="I59">
            <v>5.55</v>
          </cell>
          <cell r="J59">
            <v>28.5</v>
          </cell>
          <cell r="K59">
            <v>24.224999999999998</v>
          </cell>
          <cell r="L59">
            <v>44</v>
          </cell>
          <cell r="M59">
            <v>37.4</v>
          </cell>
          <cell r="N59">
            <v>74</v>
          </cell>
          <cell r="O59">
            <v>62.9</v>
          </cell>
        </row>
        <row r="60">
          <cell r="B60" t="str">
            <v>260KA08064</v>
          </cell>
          <cell r="C60" t="str">
            <v>Hermanto</v>
          </cell>
          <cell r="D60" t="str">
            <v>60</v>
          </cell>
          <cell r="E60">
            <v>9</v>
          </cell>
          <cell r="F60" t="str">
            <v>57</v>
          </cell>
          <cell r="G60">
            <v>8.5499999999999989</v>
          </cell>
          <cell r="H60" t="str">
            <v>60</v>
          </cell>
          <cell r="I60">
            <v>9</v>
          </cell>
          <cell r="J60">
            <v>68.75</v>
          </cell>
          <cell r="K60">
            <v>58.4375</v>
          </cell>
          <cell r="L60">
            <v>47</v>
          </cell>
          <cell r="M60">
            <v>39.949999999999996</v>
          </cell>
          <cell r="N60">
            <v>83</v>
          </cell>
          <cell r="O60">
            <v>70.55</v>
          </cell>
        </row>
        <row r="61">
          <cell r="B61" t="str">
            <v>260KA08065</v>
          </cell>
          <cell r="C61" t="str">
            <v>Irham</v>
          </cell>
          <cell r="D61" t="str">
            <v>67</v>
          </cell>
          <cell r="E61">
            <v>10.050000000000001</v>
          </cell>
          <cell r="F61" t="str">
            <v>60</v>
          </cell>
          <cell r="G61">
            <v>9</v>
          </cell>
          <cell r="H61" t="str">
            <v>47</v>
          </cell>
          <cell r="I61">
            <v>7.05</v>
          </cell>
          <cell r="J61">
            <v>24.5</v>
          </cell>
          <cell r="K61">
            <v>20.824999999999999</v>
          </cell>
          <cell r="L61">
            <v>33</v>
          </cell>
          <cell r="M61">
            <v>28.05</v>
          </cell>
          <cell r="N61">
            <v>51</v>
          </cell>
          <cell r="O61">
            <v>43.35</v>
          </cell>
        </row>
        <row r="62">
          <cell r="B62" t="str">
            <v>260KA08066</v>
          </cell>
          <cell r="C62" t="str">
            <v>Deston Ismail</v>
          </cell>
          <cell r="D62" t="str">
            <v>43</v>
          </cell>
          <cell r="E62">
            <v>6.45</v>
          </cell>
          <cell r="F62" t="str">
            <v>43</v>
          </cell>
          <cell r="G62">
            <v>6.45</v>
          </cell>
          <cell r="H62" t="str">
            <v>47</v>
          </cell>
          <cell r="I62">
            <v>7.05</v>
          </cell>
          <cell r="J62">
            <v>39.5</v>
          </cell>
          <cell r="K62">
            <v>33.574999999999996</v>
          </cell>
          <cell r="L62">
            <v>0</v>
          </cell>
          <cell r="M62">
            <v>0</v>
          </cell>
          <cell r="N62">
            <v>71</v>
          </cell>
          <cell r="O62">
            <v>60.35</v>
          </cell>
        </row>
        <row r="63">
          <cell r="B63" t="str">
            <v>260KA08070</v>
          </cell>
          <cell r="C63" t="str">
            <v>Ipan Simpatisan</v>
          </cell>
          <cell r="D63" t="str">
            <v>63</v>
          </cell>
          <cell r="E63">
            <v>9.4499999999999993</v>
          </cell>
          <cell r="F63" t="str">
            <v>50</v>
          </cell>
          <cell r="G63">
            <v>7.5</v>
          </cell>
          <cell r="H63" t="str">
            <v>43</v>
          </cell>
          <cell r="I63">
            <v>6.45</v>
          </cell>
          <cell r="J63">
            <v>73</v>
          </cell>
          <cell r="K63">
            <v>62.05</v>
          </cell>
          <cell r="L63">
            <v>0</v>
          </cell>
          <cell r="M63">
            <v>0</v>
          </cell>
          <cell r="N63">
            <v>75</v>
          </cell>
          <cell r="O63">
            <v>63.75</v>
          </cell>
        </row>
        <row r="64">
          <cell r="B64" t="str">
            <v>260KA08071</v>
          </cell>
          <cell r="C64" t="str">
            <v>Asep Sudrajat</v>
          </cell>
          <cell r="D64" t="str">
            <v>73</v>
          </cell>
          <cell r="E64">
            <v>10.95</v>
          </cell>
          <cell r="F64" t="str">
            <v>63</v>
          </cell>
          <cell r="G64">
            <v>9.4499999999999993</v>
          </cell>
          <cell r="H64" t="str">
            <v>53</v>
          </cell>
          <cell r="I64">
            <v>7.95</v>
          </cell>
          <cell r="J64">
            <v>68.75</v>
          </cell>
          <cell r="K64">
            <v>58.4375</v>
          </cell>
          <cell r="L64">
            <v>0</v>
          </cell>
          <cell r="M64">
            <v>0</v>
          </cell>
          <cell r="N64">
            <v>71</v>
          </cell>
          <cell r="O64">
            <v>60.35</v>
          </cell>
        </row>
        <row r="65">
          <cell r="B65" t="str">
            <v>260KA08072</v>
          </cell>
          <cell r="C65" t="str">
            <v>Fendi Aria</v>
          </cell>
          <cell r="D65" t="str">
            <v>53</v>
          </cell>
          <cell r="E65">
            <v>7.95</v>
          </cell>
          <cell r="F65" t="str">
            <v>60</v>
          </cell>
          <cell r="G65">
            <v>9</v>
          </cell>
          <cell r="H65" t="str">
            <v>43</v>
          </cell>
          <cell r="I65">
            <v>6.45</v>
          </cell>
          <cell r="J65">
            <v>35.75</v>
          </cell>
          <cell r="K65">
            <v>30.387499999999999</v>
          </cell>
          <cell r="L65">
            <v>0</v>
          </cell>
          <cell r="M65">
            <v>0</v>
          </cell>
          <cell r="N65">
            <v>56</v>
          </cell>
          <cell r="O65">
            <v>47.6</v>
          </cell>
        </row>
        <row r="66">
          <cell r="B66" t="str">
            <v>260KA08074</v>
          </cell>
          <cell r="C66" t="str">
            <v>Fitrianingsi</v>
          </cell>
          <cell r="D66" t="str">
            <v>83</v>
          </cell>
          <cell r="E66">
            <v>12.45</v>
          </cell>
          <cell r="F66" t="str">
            <v>53</v>
          </cell>
          <cell r="G66">
            <v>7.95</v>
          </cell>
          <cell r="H66" t="str">
            <v>40</v>
          </cell>
          <cell r="I66">
            <v>6</v>
          </cell>
          <cell r="J66">
            <v>56.75</v>
          </cell>
          <cell r="K66">
            <v>48.237499999999997</v>
          </cell>
          <cell r="L66">
            <v>0</v>
          </cell>
          <cell r="M66">
            <v>0</v>
          </cell>
          <cell r="N66">
            <v>63</v>
          </cell>
          <cell r="O66">
            <v>53.55</v>
          </cell>
        </row>
        <row r="67">
          <cell r="B67" t="str">
            <v>260KA08076</v>
          </cell>
          <cell r="C67" t="str">
            <v>Ida Astuti</v>
          </cell>
          <cell r="D67" t="str">
            <v>80</v>
          </cell>
          <cell r="E67">
            <v>12</v>
          </cell>
          <cell r="F67" t="str">
            <v>70</v>
          </cell>
          <cell r="G67">
            <v>10.5</v>
          </cell>
          <cell r="H67" t="str">
            <v>43</v>
          </cell>
          <cell r="I67">
            <v>6.45</v>
          </cell>
          <cell r="J67">
            <v>54.75</v>
          </cell>
          <cell r="K67">
            <v>46.537500000000001</v>
          </cell>
          <cell r="L67">
            <v>0</v>
          </cell>
          <cell r="M67">
            <v>0</v>
          </cell>
          <cell r="N67">
            <v>71</v>
          </cell>
          <cell r="O67">
            <v>60.35</v>
          </cell>
        </row>
        <row r="68">
          <cell r="B68" t="str">
            <v>260KA08077</v>
          </cell>
          <cell r="C68" t="str">
            <v>Rizka Veronika</v>
          </cell>
          <cell r="D68" t="str">
            <v>87</v>
          </cell>
          <cell r="E68">
            <v>13.05</v>
          </cell>
          <cell r="F68" t="str">
            <v>57</v>
          </cell>
          <cell r="G68">
            <v>8.5499999999999989</v>
          </cell>
          <cell r="H68" t="str">
            <v>50</v>
          </cell>
          <cell r="I68">
            <v>7.5</v>
          </cell>
          <cell r="J68">
            <v>70.75</v>
          </cell>
          <cell r="K68">
            <v>60.137499999999996</v>
          </cell>
          <cell r="L68">
            <v>0</v>
          </cell>
          <cell r="M68">
            <v>0</v>
          </cell>
          <cell r="N68">
            <v>79</v>
          </cell>
          <cell r="O68">
            <v>67.149999999999991</v>
          </cell>
        </row>
        <row r="69">
          <cell r="B69" t="str">
            <v>260SP08081</v>
          </cell>
          <cell r="C69" t="str">
            <v>Nancy Triwulani Jadimo</v>
          </cell>
          <cell r="D69" t="str">
            <v>80</v>
          </cell>
          <cell r="E69">
            <v>12</v>
          </cell>
          <cell r="F69" t="str">
            <v>57</v>
          </cell>
          <cell r="G69">
            <v>8.5499999999999989</v>
          </cell>
          <cell r="H69" t="str">
            <v>43</v>
          </cell>
          <cell r="I69">
            <v>6.45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</row>
        <row r="70">
          <cell r="B70" t="str">
            <v>260SP08084</v>
          </cell>
          <cell r="C70" t="str">
            <v>Suprianingsih</v>
          </cell>
          <cell r="D70" t="str">
            <v>90</v>
          </cell>
          <cell r="E70">
            <v>13.5</v>
          </cell>
          <cell r="F70" t="str">
            <v>67</v>
          </cell>
          <cell r="G70">
            <v>10.050000000000001</v>
          </cell>
          <cell r="H70" t="str">
            <v>50</v>
          </cell>
          <cell r="I70">
            <v>7.5</v>
          </cell>
          <cell r="J70">
            <v>65.75</v>
          </cell>
          <cell r="K70">
            <v>55.887499999999996</v>
          </cell>
          <cell r="L70">
            <v>28</v>
          </cell>
          <cell r="M70">
            <v>23.8</v>
          </cell>
          <cell r="N70">
            <v>67</v>
          </cell>
          <cell r="O70">
            <v>56.949999999999996</v>
          </cell>
        </row>
        <row r="71">
          <cell r="B71" t="str">
            <v>260SP08085</v>
          </cell>
          <cell r="C71" t="str">
            <v>Muzdalifa M. Ahmad</v>
          </cell>
          <cell r="D71" t="str">
            <v>70</v>
          </cell>
          <cell r="E71">
            <v>10.5</v>
          </cell>
          <cell r="F71" t="str">
            <v>57</v>
          </cell>
          <cell r="G71">
            <v>8.5499999999999989</v>
          </cell>
          <cell r="H71" t="str">
            <v>53</v>
          </cell>
          <cell r="I71">
            <v>7.95</v>
          </cell>
          <cell r="J71">
            <v>55.75</v>
          </cell>
          <cell r="K71">
            <v>47.387499999999996</v>
          </cell>
          <cell r="L71">
            <v>0</v>
          </cell>
          <cell r="M71">
            <v>0</v>
          </cell>
          <cell r="N71">
            <v>59</v>
          </cell>
          <cell r="O71">
            <v>50.15</v>
          </cell>
        </row>
        <row r="72">
          <cell r="B72" t="str">
            <v>260SP08086</v>
          </cell>
          <cell r="C72" t="str">
            <v>Siti Maesaroh</v>
          </cell>
          <cell r="D72" t="str">
            <v>63</v>
          </cell>
          <cell r="E72">
            <v>9.4499999999999993</v>
          </cell>
          <cell r="F72" t="str">
            <v>27</v>
          </cell>
          <cell r="G72">
            <v>4.0500000000000007</v>
          </cell>
          <cell r="H72" t="str">
            <v>37</v>
          </cell>
          <cell r="I72">
            <v>5.55</v>
          </cell>
          <cell r="J72">
            <v>52</v>
          </cell>
          <cell r="K72">
            <v>44.199999999999996</v>
          </cell>
          <cell r="L72">
            <v>11</v>
          </cell>
          <cell r="M72">
            <v>9.35</v>
          </cell>
          <cell r="N72">
            <v>50</v>
          </cell>
          <cell r="O72">
            <v>42.5</v>
          </cell>
        </row>
        <row r="73">
          <cell r="B73" t="str">
            <v>260SP08089</v>
          </cell>
          <cell r="C73" t="str">
            <v>Ninsi Pilongo</v>
          </cell>
          <cell r="D73" t="str">
            <v>43</v>
          </cell>
          <cell r="E73">
            <v>6.45</v>
          </cell>
          <cell r="F73" t="str">
            <v>43</v>
          </cell>
          <cell r="G73">
            <v>6.45</v>
          </cell>
          <cell r="H73" t="str">
            <v>40</v>
          </cell>
          <cell r="I73">
            <v>6</v>
          </cell>
          <cell r="J73">
            <v>73</v>
          </cell>
          <cell r="K73">
            <v>62.05</v>
          </cell>
          <cell r="L73">
            <v>16</v>
          </cell>
          <cell r="M73">
            <v>13.6</v>
          </cell>
          <cell r="N73">
            <v>14</v>
          </cell>
          <cell r="O73">
            <v>11.9</v>
          </cell>
        </row>
        <row r="74">
          <cell r="B74" t="str">
            <v>260SP08090</v>
          </cell>
          <cell r="C74" t="str">
            <v xml:space="preserve">Setiawati </v>
          </cell>
          <cell r="D74" t="str">
            <v>63</v>
          </cell>
          <cell r="E74">
            <v>9.4499999999999993</v>
          </cell>
          <cell r="F74" t="str">
            <v>60</v>
          </cell>
          <cell r="G74">
            <v>9</v>
          </cell>
          <cell r="H74" t="str">
            <v>33</v>
          </cell>
          <cell r="I74">
            <v>4.95</v>
          </cell>
          <cell r="J74">
            <v>85</v>
          </cell>
          <cell r="K74">
            <v>72.25</v>
          </cell>
          <cell r="L74">
            <v>33</v>
          </cell>
          <cell r="M74">
            <v>28.05</v>
          </cell>
          <cell r="N74">
            <v>74</v>
          </cell>
          <cell r="O74">
            <v>62.9</v>
          </cell>
        </row>
        <row r="75">
          <cell r="B75" t="str">
            <v>260SP08092</v>
          </cell>
          <cell r="C75" t="str">
            <v>Triyani Putri</v>
          </cell>
          <cell r="D75" t="str">
            <v>80</v>
          </cell>
          <cell r="E75">
            <v>12</v>
          </cell>
          <cell r="F75" t="str">
            <v>70</v>
          </cell>
          <cell r="G75">
            <v>10.5</v>
          </cell>
          <cell r="H75" t="str">
            <v>60</v>
          </cell>
          <cell r="I75">
            <v>9</v>
          </cell>
          <cell r="J75">
            <v>79</v>
          </cell>
          <cell r="K75">
            <v>67.149999999999991</v>
          </cell>
          <cell r="L75">
            <v>38</v>
          </cell>
          <cell r="M75">
            <v>32.299999999999997</v>
          </cell>
          <cell r="N75">
            <v>85</v>
          </cell>
          <cell r="O75">
            <v>72.25</v>
          </cell>
        </row>
        <row r="76">
          <cell r="B76" t="str">
            <v>260SP08093</v>
          </cell>
          <cell r="C76" t="str">
            <v>Eva Poantu</v>
          </cell>
          <cell r="D76" t="str">
            <v>33</v>
          </cell>
          <cell r="E76">
            <v>4.95</v>
          </cell>
          <cell r="F76" t="str">
            <v>43</v>
          </cell>
          <cell r="G76">
            <v>6.45</v>
          </cell>
          <cell r="H76" t="str">
            <v>30</v>
          </cell>
          <cell r="I76">
            <v>4.5</v>
          </cell>
          <cell r="J76">
            <v>0</v>
          </cell>
          <cell r="K76">
            <v>0</v>
          </cell>
          <cell r="L76">
            <v>10</v>
          </cell>
          <cell r="M76">
            <v>8.5</v>
          </cell>
          <cell r="N76">
            <v>36</v>
          </cell>
          <cell r="O76">
            <v>30.599999999999998</v>
          </cell>
        </row>
        <row r="77">
          <cell r="B77" t="str">
            <v>260TI08098</v>
          </cell>
          <cell r="C77" t="str">
            <v>Vandy Rosalim</v>
          </cell>
          <cell r="D77" t="str">
            <v>73</v>
          </cell>
          <cell r="E77">
            <v>10.95</v>
          </cell>
          <cell r="F77" t="str">
            <v>60</v>
          </cell>
          <cell r="G77">
            <v>9</v>
          </cell>
          <cell r="H77" t="str">
            <v>43</v>
          </cell>
          <cell r="I77">
            <v>6.45</v>
          </cell>
          <cell r="J77">
            <v>62.75</v>
          </cell>
          <cell r="K77">
            <v>53.337499999999999</v>
          </cell>
          <cell r="L77">
            <v>51</v>
          </cell>
          <cell r="M77">
            <v>43.35</v>
          </cell>
          <cell r="N77">
            <v>52</v>
          </cell>
          <cell r="O77">
            <v>44.199999999999996</v>
          </cell>
        </row>
        <row r="78">
          <cell r="B78" t="str">
            <v>260TI08099</v>
          </cell>
          <cell r="C78" t="str">
            <v>I Gede Agustina</v>
          </cell>
          <cell r="D78" t="str">
            <v>53</v>
          </cell>
          <cell r="E78">
            <v>7.95</v>
          </cell>
          <cell r="F78" t="str">
            <v>40</v>
          </cell>
          <cell r="G78">
            <v>6</v>
          </cell>
          <cell r="H78" t="str">
            <v>50</v>
          </cell>
          <cell r="I78">
            <v>7.5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48</v>
          </cell>
          <cell r="O78">
            <v>40.799999999999997</v>
          </cell>
        </row>
        <row r="79">
          <cell r="B79" t="str">
            <v>260TI08102</v>
          </cell>
          <cell r="C79" t="str">
            <v>Misman</v>
          </cell>
          <cell r="D79" t="str">
            <v>53</v>
          </cell>
          <cell r="E79">
            <v>7.95</v>
          </cell>
          <cell r="F79" t="str">
            <v>37</v>
          </cell>
          <cell r="G79">
            <v>5.55</v>
          </cell>
          <cell r="H79" t="str">
            <v>30</v>
          </cell>
          <cell r="I79">
            <v>4.5</v>
          </cell>
          <cell r="J79">
            <v>47</v>
          </cell>
          <cell r="K79">
            <v>39.949999999999996</v>
          </cell>
          <cell r="L79">
            <v>0</v>
          </cell>
          <cell r="M79">
            <v>0</v>
          </cell>
          <cell r="N79">
            <v>58</v>
          </cell>
          <cell r="O79">
            <v>49.3</v>
          </cell>
        </row>
        <row r="80">
          <cell r="B80" t="str">
            <v>260TI08105</v>
          </cell>
          <cell r="C80" t="str">
            <v>Umar Syarif</v>
          </cell>
          <cell r="D80" t="str">
            <v>20</v>
          </cell>
          <cell r="E80">
            <v>3</v>
          </cell>
          <cell r="F80" t="str">
            <v>7</v>
          </cell>
          <cell r="G80">
            <v>1.05</v>
          </cell>
          <cell r="H80" t="str">
            <v>23</v>
          </cell>
          <cell r="I80">
            <v>3.45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48</v>
          </cell>
          <cell r="O80">
            <v>40.799999999999997</v>
          </cell>
        </row>
        <row r="81">
          <cell r="B81" t="str">
            <v>260TI08106</v>
          </cell>
          <cell r="C81" t="str">
            <v>Siska Yuliyanti Yamudi</v>
          </cell>
          <cell r="D81" t="str">
            <v>37</v>
          </cell>
          <cell r="E81">
            <v>5.55</v>
          </cell>
          <cell r="F81" t="str">
            <v>13</v>
          </cell>
          <cell r="G81">
            <v>1.9500000000000002</v>
          </cell>
          <cell r="H81" t="str">
            <v>30</v>
          </cell>
          <cell r="I81">
            <v>4.5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66</v>
          </cell>
          <cell r="O81">
            <v>56.1</v>
          </cell>
        </row>
        <row r="82">
          <cell r="B82" t="str">
            <v>260TI08108</v>
          </cell>
          <cell r="C82" t="str">
            <v>Andrinur Trianto</v>
          </cell>
          <cell r="D82" t="str">
            <v>30</v>
          </cell>
          <cell r="E82">
            <v>4.5</v>
          </cell>
          <cell r="F82" t="str">
            <v>33</v>
          </cell>
          <cell r="G82">
            <v>4.95</v>
          </cell>
          <cell r="H82" t="str">
            <v>30</v>
          </cell>
          <cell r="I82">
            <v>4.5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55</v>
          </cell>
          <cell r="O82">
            <v>46.75</v>
          </cell>
        </row>
        <row r="83">
          <cell r="B83" t="str">
            <v>260TI08110</v>
          </cell>
          <cell r="C83" t="str">
            <v>Emilda Lamuanta</v>
          </cell>
          <cell r="D83" t="str">
            <v>50</v>
          </cell>
          <cell r="E83">
            <v>7.5</v>
          </cell>
          <cell r="F83" t="str">
            <v>43</v>
          </cell>
          <cell r="G83">
            <v>6.45</v>
          </cell>
          <cell r="H83" t="str">
            <v>27</v>
          </cell>
          <cell r="I83">
            <v>4.0500000000000007</v>
          </cell>
          <cell r="J83">
            <v>30.75</v>
          </cell>
          <cell r="K83">
            <v>26.137499999999999</v>
          </cell>
          <cell r="L83">
            <v>23</v>
          </cell>
          <cell r="M83">
            <v>19.55</v>
          </cell>
          <cell r="N83">
            <v>58</v>
          </cell>
          <cell r="O83">
            <v>49.3</v>
          </cell>
        </row>
        <row r="84">
          <cell r="B84" t="str">
            <v>260TI08111</v>
          </cell>
          <cell r="C84" t="str">
            <v>Dwi Wahyudi</v>
          </cell>
          <cell r="D84" t="str">
            <v>47</v>
          </cell>
          <cell r="E84">
            <v>7.05</v>
          </cell>
          <cell r="F84" t="str">
            <v>23</v>
          </cell>
          <cell r="G84">
            <v>3.45</v>
          </cell>
          <cell r="H84" t="str">
            <v>27</v>
          </cell>
          <cell r="I84">
            <v>4.0500000000000007</v>
          </cell>
          <cell r="J84">
            <v>30.75</v>
          </cell>
          <cell r="K84">
            <v>26.137499999999999</v>
          </cell>
          <cell r="L84">
            <v>18</v>
          </cell>
          <cell r="M84">
            <v>15.299999999999999</v>
          </cell>
          <cell r="N84">
            <v>73</v>
          </cell>
          <cell r="O84">
            <v>62.05</v>
          </cell>
        </row>
        <row r="85">
          <cell r="B85" t="str">
            <v>260TI08112</v>
          </cell>
          <cell r="C85" t="str">
            <v>Fajrin</v>
          </cell>
          <cell r="D85" t="str">
            <v>57</v>
          </cell>
          <cell r="E85">
            <v>8.5499999999999989</v>
          </cell>
          <cell r="F85" t="str">
            <v>40</v>
          </cell>
          <cell r="G85">
            <v>6</v>
          </cell>
          <cell r="H85" t="str">
            <v>53</v>
          </cell>
          <cell r="I85">
            <v>7.95</v>
          </cell>
          <cell r="J85">
            <v>30.75</v>
          </cell>
          <cell r="K85">
            <v>26.137499999999999</v>
          </cell>
          <cell r="L85">
            <v>0</v>
          </cell>
          <cell r="M85">
            <v>0</v>
          </cell>
          <cell r="N85">
            <v>64</v>
          </cell>
          <cell r="O85">
            <v>54.4</v>
          </cell>
        </row>
        <row r="86">
          <cell r="B86" t="str">
            <v>260TI08113</v>
          </cell>
          <cell r="C86" t="str">
            <v>Desman Awari</v>
          </cell>
          <cell r="D86" t="str">
            <v>27</v>
          </cell>
          <cell r="E86">
            <v>4.0500000000000007</v>
          </cell>
          <cell r="F86" t="str">
            <v>17</v>
          </cell>
          <cell r="G86">
            <v>2.5500000000000003</v>
          </cell>
          <cell r="H86" t="str">
            <v>23</v>
          </cell>
          <cell r="I86">
            <v>3.45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52</v>
          </cell>
          <cell r="O86">
            <v>44.199999999999996</v>
          </cell>
        </row>
        <row r="87">
          <cell r="B87" t="str">
            <v>260TI08119</v>
          </cell>
          <cell r="C87" t="str">
            <v>Mukhammat Ridwan</v>
          </cell>
          <cell r="D87" t="str">
            <v>60</v>
          </cell>
          <cell r="E87">
            <v>9</v>
          </cell>
          <cell r="F87" t="str">
            <v>37</v>
          </cell>
          <cell r="G87">
            <v>5.55</v>
          </cell>
          <cell r="H87" t="str">
            <v>30</v>
          </cell>
          <cell r="I87">
            <v>4.5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89</v>
          </cell>
          <cell r="O87">
            <v>75.649999999999991</v>
          </cell>
        </row>
        <row r="88">
          <cell r="B88" t="str">
            <v>260TI08120</v>
          </cell>
          <cell r="C88" t="str">
            <v>Nugroho Kusdiantoro</v>
          </cell>
          <cell r="D88" t="str">
            <v>40</v>
          </cell>
          <cell r="E88">
            <v>6</v>
          </cell>
          <cell r="F88" t="str">
            <v>20</v>
          </cell>
          <cell r="G88">
            <v>3</v>
          </cell>
          <cell r="H88" t="str">
            <v>27</v>
          </cell>
          <cell r="I88">
            <v>4.0500000000000007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67</v>
          </cell>
          <cell r="O88">
            <v>56.949999999999996</v>
          </cell>
        </row>
        <row r="89">
          <cell r="B89" t="str">
            <v>260TI08121</v>
          </cell>
          <cell r="C89" t="str">
            <v>Moses Dwiguna Pabeta</v>
          </cell>
          <cell r="D89" t="str">
            <v>70</v>
          </cell>
          <cell r="E89">
            <v>10.5</v>
          </cell>
          <cell r="F89" t="str">
            <v>53</v>
          </cell>
          <cell r="G89">
            <v>7.95</v>
          </cell>
          <cell r="H89" t="str">
            <v>53</v>
          </cell>
          <cell r="I89">
            <v>7.95</v>
          </cell>
          <cell r="J89">
            <v>89</v>
          </cell>
          <cell r="K89">
            <v>75.649999999999991</v>
          </cell>
          <cell r="L89">
            <v>24</v>
          </cell>
          <cell r="M89">
            <v>20.399999999999999</v>
          </cell>
          <cell r="N89">
            <v>72</v>
          </cell>
          <cell r="O89">
            <v>61.199999999999996</v>
          </cell>
        </row>
        <row r="90">
          <cell r="B90" t="str">
            <v>260TI08125</v>
          </cell>
          <cell r="C90" t="str">
            <v>Hardi</v>
          </cell>
          <cell r="D90" t="str">
            <v>43</v>
          </cell>
          <cell r="E90">
            <v>6.45</v>
          </cell>
          <cell r="F90" t="str">
            <v>50</v>
          </cell>
          <cell r="G90">
            <v>7.5</v>
          </cell>
          <cell r="H90" t="str">
            <v>43</v>
          </cell>
          <cell r="I90">
            <v>6.45</v>
          </cell>
          <cell r="J90">
            <v>76</v>
          </cell>
          <cell r="K90">
            <v>64.599999999999994</v>
          </cell>
          <cell r="L90">
            <v>48.5</v>
          </cell>
          <cell r="M90">
            <v>41.225000000000001</v>
          </cell>
          <cell r="N90">
            <v>0</v>
          </cell>
          <cell r="O90">
            <v>0</v>
          </cell>
        </row>
        <row r="91">
          <cell r="B91" t="str">
            <v>260TI08127</v>
          </cell>
          <cell r="C91" t="str">
            <v>Ahmad</v>
          </cell>
          <cell r="D91" t="str">
            <v>30</v>
          </cell>
          <cell r="E91">
            <v>4.5</v>
          </cell>
          <cell r="F91" t="str">
            <v>33</v>
          </cell>
          <cell r="G91">
            <v>4.95</v>
          </cell>
          <cell r="H91" t="str">
            <v>23</v>
          </cell>
          <cell r="I91">
            <v>3.45</v>
          </cell>
          <cell r="J91">
            <v>4.5</v>
          </cell>
          <cell r="K91">
            <v>3.8249999999999997</v>
          </cell>
          <cell r="L91">
            <v>20</v>
          </cell>
          <cell r="M91">
            <v>17</v>
          </cell>
          <cell r="N91">
            <v>48</v>
          </cell>
          <cell r="O91">
            <v>40.799999999999997</v>
          </cell>
        </row>
        <row r="92">
          <cell r="B92" t="str">
            <v>260TI08129</v>
          </cell>
          <cell r="C92" t="str">
            <v>Rahmat</v>
          </cell>
          <cell r="D92" t="str">
            <v>30</v>
          </cell>
          <cell r="E92">
            <v>4.5</v>
          </cell>
          <cell r="F92" t="str">
            <v>23</v>
          </cell>
          <cell r="G92">
            <v>3.45</v>
          </cell>
          <cell r="H92" t="str">
            <v>30</v>
          </cell>
          <cell r="I92">
            <v>4.5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</row>
        <row r="93">
          <cell r="B93" t="str">
            <v>260TI08137</v>
          </cell>
          <cell r="C93" t="str">
            <v>Fanlik</v>
          </cell>
          <cell r="D93" t="str">
            <v>33</v>
          </cell>
          <cell r="E93">
            <v>4.95</v>
          </cell>
          <cell r="F93" t="str">
            <v>13</v>
          </cell>
          <cell r="G93">
            <v>1.9500000000000002</v>
          </cell>
          <cell r="H93" t="str">
            <v>17</v>
          </cell>
          <cell r="I93">
            <v>2.5500000000000003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</row>
        <row r="94">
          <cell r="B94" t="str">
            <v>260TI08146</v>
          </cell>
          <cell r="C94" t="str">
            <v>Norafian</v>
          </cell>
          <cell r="D94" t="str">
            <v>37</v>
          </cell>
          <cell r="E94">
            <v>5.55</v>
          </cell>
          <cell r="F94" t="str">
            <v>27</v>
          </cell>
          <cell r="G94">
            <v>4.0500000000000007</v>
          </cell>
          <cell r="H94" t="str">
            <v>27</v>
          </cell>
          <cell r="I94">
            <v>4.0500000000000007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</row>
        <row r="95">
          <cell r="B95" t="str">
            <v>260TI08148</v>
          </cell>
          <cell r="C95" t="str">
            <v>Ariyanto</v>
          </cell>
          <cell r="D95" t="str">
            <v>77</v>
          </cell>
          <cell r="E95">
            <v>11.55</v>
          </cell>
          <cell r="F95" t="str">
            <v>50</v>
          </cell>
          <cell r="G95">
            <v>7.5</v>
          </cell>
          <cell r="H95" t="str">
            <v>60</v>
          </cell>
          <cell r="I95">
            <v>9</v>
          </cell>
          <cell r="J95">
            <v>30.75</v>
          </cell>
          <cell r="K95">
            <v>26.137499999999999</v>
          </cell>
          <cell r="L95">
            <v>0</v>
          </cell>
          <cell r="M95">
            <v>0</v>
          </cell>
          <cell r="N95">
            <v>70</v>
          </cell>
          <cell r="O95">
            <v>59.5</v>
          </cell>
        </row>
        <row r="96">
          <cell r="B96" t="str">
            <v>260TI08115</v>
          </cell>
          <cell r="C96" t="str">
            <v>Aris Ferianto</v>
          </cell>
          <cell r="D96" t="str">
            <v>10</v>
          </cell>
          <cell r="E96">
            <v>1.5</v>
          </cell>
          <cell r="F96" t="str">
            <v>23</v>
          </cell>
          <cell r="G96">
            <v>3.45</v>
          </cell>
          <cell r="H96" t="str">
            <v>33</v>
          </cell>
          <cell r="I96">
            <v>4.95</v>
          </cell>
          <cell r="J96">
            <v>26.75</v>
          </cell>
          <cell r="K96">
            <v>22.737500000000001</v>
          </cell>
          <cell r="L96">
            <v>0</v>
          </cell>
          <cell r="M96">
            <v>0</v>
          </cell>
          <cell r="N96">
            <v>40</v>
          </cell>
          <cell r="O96">
            <v>34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ukCLCP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6:W28"/>
  <sheetViews>
    <sheetView showGridLines="0" topLeftCell="A4" zoomScale="110" zoomScaleNormal="110" workbookViewId="0">
      <selection activeCell="G25" sqref="G25"/>
    </sheetView>
  </sheetViews>
  <sheetFormatPr defaultColWidth="9.140625" defaultRowHeight="12.75"/>
  <cols>
    <col min="1" max="23" width="3.85546875" style="1" customWidth="1"/>
    <col min="24" max="16384" width="9.140625" style="2"/>
  </cols>
  <sheetData>
    <row r="6" spans="1:23" ht="15" customHeight="1"/>
    <row r="7" spans="1:23" s="1" customFormat="1" ht="15.75">
      <c r="A7" s="153" t="s">
        <v>133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23" s="1" customFormat="1" ht="15.75">
      <c r="A8" s="153" t="s">
        <v>134</v>
      </c>
      <c r="B8" s="153"/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  <c r="T8" s="153"/>
      <c r="U8" s="153"/>
      <c r="V8" s="153"/>
      <c r="W8" s="153"/>
    </row>
    <row r="9" spans="1:23" s="1" customFormat="1" ht="8.25" customHeight="1"/>
    <row r="10" spans="1:23" s="28" customFormat="1" ht="12.75" customHeight="1">
      <c r="A10" s="154" t="s">
        <v>150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</row>
    <row r="11" spans="1:23" s="28" customFormat="1" ht="9" customHeight="1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</row>
    <row r="12" spans="1:23" s="28" customFormat="1" ht="17.25" customHeight="1" thickBot="1">
      <c r="A12" s="156" t="s">
        <v>163</v>
      </c>
      <c r="B12" s="156"/>
      <c r="C12" s="157" t="s">
        <v>135</v>
      </c>
      <c r="D12" s="157"/>
      <c r="E12" s="157"/>
      <c r="F12" s="157"/>
      <c r="G12" s="157"/>
      <c r="H12" s="157"/>
      <c r="I12" s="157" t="s">
        <v>136</v>
      </c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 t="s">
        <v>137</v>
      </c>
      <c r="V12" s="157"/>
      <c r="W12" s="157"/>
    </row>
    <row r="13" spans="1:23" s="28" customFormat="1" ht="27" customHeight="1" thickTop="1">
      <c r="A13" s="149">
        <v>1</v>
      </c>
      <c r="B13" s="149"/>
      <c r="C13" s="150" t="s">
        <v>145</v>
      </c>
      <c r="D13" s="150"/>
      <c r="E13" s="150"/>
      <c r="F13" s="150"/>
      <c r="G13" s="150"/>
      <c r="H13" s="150"/>
      <c r="I13" s="151" t="s">
        <v>138</v>
      </c>
      <c r="J13" s="151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149" t="s">
        <v>139</v>
      </c>
      <c r="V13" s="149"/>
      <c r="W13" s="149"/>
    </row>
    <row r="14" spans="1:23" s="28" customFormat="1" ht="188.25" customHeight="1">
      <c r="A14" s="130">
        <v>2</v>
      </c>
      <c r="B14" s="130"/>
      <c r="C14" s="152" t="s">
        <v>132</v>
      </c>
      <c r="D14" s="152"/>
      <c r="E14" s="152"/>
      <c r="F14" s="152"/>
      <c r="G14" s="152"/>
      <c r="H14" s="152"/>
      <c r="I14" s="132" t="s">
        <v>164</v>
      </c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2"/>
      <c r="U14" s="133" t="s">
        <v>140</v>
      </c>
      <c r="V14" s="133"/>
      <c r="W14" s="133"/>
    </row>
    <row r="15" spans="1:23" s="28" customFormat="1" ht="107.25" customHeight="1">
      <c r="A15" s="130">
        <v>3</v>
      </c>
      <c r="B15" s="130"/>
      <c r="C15" s="131" t="s">
        <v>146</v>
      </c>
      <c r="D15" s="131"/>
      <c r="E15" s="131"/>
      <c r="F15" s="131"/>
      <c r="G15" s="131"/>
      <c r="H15" s="131"/>
      <c r="I15" s="132" t="s">
        <v>151</v>
      </c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3" t="s">
        <v>140</v>
      </c>
      <c r="V15" s="133"/>
      <c r="W15" s="133"/>
    </row>
    <row r="16" spans="1:23" s="28" customFormat="1" ht="27" customHeight="1">
      <c r="A16" s="130">
        <v>4</v>
      </c>
      <c r="B16" s="130"/>
      <c r="C16" s="134" t="s">
        <v>147</v>
      </c>
      <c r="D16" s="134"/>
      <c r="E16" s="134"/>
      <c r="F16" s="134"/>
      <c r="G16" s="134"/>
      <c r="H16" s="134"/>
      <c r="I16" s="132" t="s">
        <v>148</v>
      </c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0" t="s">
        <v>139</v>
      </c>
      <c r="V16" s="130"/>
      <c r="W16" s="130"/>
    </row>
    <row r="17" spans="1:23" s="28" customFormat="1"/>
    <row r="18" spans="1:23" s="28" customFormat="1">
      <c r="A18" s="29" t="s">
        <v>141</v>
      </c>
    </row>
    <row r="19" spans="1:23" s="28" customFormat="1"/>
    <row r="20" spans="1:23" s="28" customFormat="1" ht="52.5" customHeight="1">
      <c r="A20" s="135" t="s">
        <v>142</v>
      </c>
      <c r="B20" s="136"/>
      <c r="C20" s="136"/>
      <c r="D20" s="136"/>
      <c r="E20" s="136"/>
      <c r="F20" s="136"/>
      <c r="G20" s="136"/>
      <c r="H20" s="136"/>
      <c r="I20" s="136"/>
      <c r="J20" s="136"/>
      <c r="K20" s="137"/>
      <c r="M20" s="138" t="s">
        <v>143</v>
      </c>
      <c r="N20" s="139"/>
      <c r="O20" s="139"/>
      <c r="P20" s="139"/>
      <c r="Q20" s="139"/>
      <c r="R20" s="139"/>
      <c r="S20" s="139"/>
      <c r="T20" s="139"/>
      <c r="U20" s="139"/>
      <c r="V20" s="139"/>
      <c r="W20" s="140"/>
    </row>
    <row r="21" spans="1:23" s="28" customFormat="1"/>
    <row r="22" spans="1:23" s="1" customFormat="1" ht="42" customHeight="1">
      <c r="A22" s="141" t="s">
        <v>165</v>
      </c>
      <c r="B22" s="142"/>
      <c r="C22" s="142"/>
      <c r="D22" s="142"/>
      <c r="E22" s="142"/>
      <c r="F22" s="142"/>
      <c r="G22" s="142"/>
      <c r="H22" s="142"/>
      <c r="I22" s="142"/>
      <c r="J22" s="142"/>
      <c r="K22" s="142"/>
      <c r="L22" s="142"/>
      <c r="M22" s="142"/>
      <c r="N22" s="142"/>
      <c r="O22" s="142"/>
      <c r="P22" s="142"/>
      <c r="Q22" s="142"/>
      <c r="R22" s="142"/>
      <c r="S22" s="142"/>
      <c r="T22" s="142"/>
      <c r="U22" s="142"/>
      <c r="V22" s="142"/>
      <c r="W22" s="142"/>
    </row>
    <row r="23" spans="1:23" s="1" customFormat="1"/>
    <row r="24" spans="1:23" s="1" customFormat="1" ht="18">
      <c r="A24" s="38" t="s">
        <v>149</v>
      </c>
      <c r="O24" s="143" t="s">
        <v>161</v>
      </c>
      <c r="P24" s="144"/>
      <c r="Q24" s="144"/>
      <c r="R24" s="144"/>
      <c r="S24" s="144"/>
      <c r="T24" s="144"/>
      <c r="U24" s="144"/>
      <c r="V24" s="144"/>
      <c r="W24" s="145"/>
    </row>
    <row r="25" spans="1:23" s="1" customFormat="1"/>
    <row r="26" spans="1:23" s="1" customFormat="1" ht="18">
      <c r="A26" s="38" t="s">
        <v>162</v>
      </c>
      <c r="O26" s="146" t="s">
        <v>144</v>
      </c>
      <c r="P26" s="147"/>
      <c r="Q26" s="147"/>
      <c r="R26" s="147"/>
      <c r="S26" s="147"/>
      <c r="T26" s="147"/>
      <c r="U26" s="147"/>
      <c r="V26" s="147"/>
      <c r="W26" s="148"/>
    </row>
    <row r="27" spans="1:23" s="1" customFormat="1"/>
    <row r="28" spans="1:23" s="1" customFormat="1" ht="58.5" customHeight="1">
      <c r="A28" s="127" t="s">
        <v>152</v>
      </c>
      <c r="B28" s="128"/>
      <c r="C28" s="128"/>
      <c r="D28" s="128"/>
      <c r="E28" s="128"/>
      <c r="F28" s="128"/>
      <c r="G28" s="128"/>
      <c r="H28" s="128"/>
      <c r="I28" s="128"/>
      <c r="J28" s="128"/>
      <c r="K28" s="128"/>
      <c r="L28" s="128"/>
      <c r="M28" s="128"/>
      <c r="N28" s="128"/>
      <c r="O28" s="128"/>
      <c r="P28" s="128"/>
      <c r="Q28" s="128"/>
      <c r="R28" s="128"/>
      <c r="S28" s="128"/>
      <c r="T28" s="128"/>
      <c r="U28" s="128"/>
      <c r="V28" s="128"/>
      <c r="W28" s="129"/>
    </row>
  </sheetData>
  <sheetProtection password="F7AF" sheet="1" objects="1" scenarios="1"/>
  <protectedRanges>
    <protectedRange sqref="A8:B8" name="Range1_1"/>
    <protectedRange sqref="E19:F22 G27:R31 G33:R33 P34:R35 G44:R46 G53 A8:B8 G54:H54 D11:R13 D26:F26 D30:F31 D23:F24 I53:O54 Q54 Q53:R53 D48:R52 E17:F17 E28:F29 E36:F43 H36:I43 K36:L43 N36:R43 E45:F46 D15:R16 G17:R24" name="Range1"/>
    <protectedRange sqref="G26:R26" name="Range1_3"/>
  </protectedRanges>
  <mergeCells count="29">
    <mergeCell ref="A7:W7"/>
    <mergeCell ref="A8:W8"/>
    <mergeCell ref="A10:W10"/>
    <mergeCell ref="A12:B12"/>
    <mergeCell ref="C12:H12"/>
    <mergeCell ref="I12:T12"/>
    <mergeCell ref="U12:W12"/>
    <mergeCell ref="A13:B13"/>
    <mergeCell ref="C13:H13"/>
    <mergeCell ref="I13:T13"/>
    <mergeCell ref="U13:W13"/>
    <mergeCell ref="A14:B14"/>
    <mergeCell ref="C14:H14"/>
    <mergeCell ref="I14:T14"/>
    <mergeCell ref="U14:W14"/>
    <mergeCell ref="A28:W28"/>
    <mergeCell ref="A15:B15"/>
    <mergeCell ref="C15:H15"/>
    <mergeCell ref="I15:T15"/>
    <mergeCell ref="U15:W15"/>
    <mergeCell ref="A16:B16"/>
    <mergeCell ref="C16:H16"/>
    <mergeCell ref="I16:T16"/>
    <mergeCell ref="U16:W16"/>
    <mergeCell ref="A20:K20"/>
    <mergeCell ref="M20:W20"/>
    <mergeCell ref="A22:W22"/>
    <mergeCell ref="O24:W24"/>
    <mergeCell ref="O26:W26"/>
  </mergeCells>
  <hyperlinks>
    <hyperlink ref="O24" r:id="rId1" display="ukCLCP@gmail.com"/>
  </hyperlinks>
  <printOptions horizontalCentered="1"/>
  <pageMargins left="0.5" right="0.5" top="0.5" bottom="0.5" header="0" footer="0"/>
  <pageSetup paperSize="9" orientation="portrait" horizontalDpi="4294967293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AJ61"/>
  <sheetViews>
    <sheetView showGridLines="0" tabSelected="1" zoomScale="110" zoomScaleNormal="110" workbookViewId="0">
      <pane xSplit="6" ySplit="10" topLeftCell="G11" activePane="bottomRight" state="frozen"/>
      <selection pane="topRight" activeCell="G1" sqref="G1"/>
      <selection pane="bottomLeft" activeCell="A11" sqref="A11"/>
      <selection pane="bottomRight" activeCell="X61" sqref="X61:AG61"/>
    </sheetView>
  </sheetViews>
  <sheetFormatPr defaultColWidth="9.140625" defaultRowHeight="12.75"/>
  <cols>
    <col min="1" max="1" width="24.7109375" style="2" customWidth="1"/>
    <col min="2" max="2" width="21.7109375" style="2" customWidth="1"/>
    <col min="3" max="3" width="5.7109375" style="3" customWidth="1"/>
    <col min="4" max="15" width="2.7109375" style="2" customWidth="1"/>
    <col min="16" max="18" width="5.42578125" style="2" customWidth="1"/>
    <col min="19" max="19" width="25.7109375" style="117" customWidth="1"/>
    <col min="20" max="20" width="4.5703125" style="109" customWidth="1"/>
    <col min="21" max="32" width="2.7109375" style="2" customWidth="1"/>
    <col min="33" max="35" width="5.42578125" style="2" customWidth="1"/>
    <col min="36" max="36" width="25.7109375" style="121" customWidth="1"/>
    <col min="37" max="16384" width="9.140625" style="2"/>
  </cols>
  <sheetData>
    <row r="1" spans="1:36">
      <c r="A1" s="39"/>
      <c r="B1" s="39"/>
      <c r="C1" s="40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108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120"/>
    </row>
    <row r="2" spans="1:36" ht="16.5" thickBot="1">
      <c r="A2" s="42"/>
      <c r="B2" s="42"/>
      <c r="C2" s="40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108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120"/>
    </row>
    <row r="3" spans="1:36" ht="15.75">
      <c r="A3" s="43"/>
      <c r="B3" s="43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108"/>
      <c r="U3" s="266" t="s">
        <v>160</v>
      </c>
      <c r="V3" s="267"/>
      <c r="W3" s="267"/>
      <c r="X3" s="267"/>
      <c r="Y3" s="267"/>
      <c r="Z3" s="267"/>
      <c r="AA3" s="267"/>
      <c r="AB3" s="267"/>
      <c r="AC3" s="267"/>
      <c r="AD3" s="267"/>
      <c r="AE3" s="267"/>
      <c r="AF3" s="267"/>
      <c r="AG3" s="267"/>
      <c r="AH3" s="267"/>
      <c r="AI3" s="268"/>
      <c r="AJ3" s="120"/>
    </row>
    <row r="4" spans="1:36" ht="13.5" thickBot="1">
      <c r="A4" s="44"/>
      <c r="B4" s="44"/>
      <c r="C4" s="40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108"/>
      <c r="U4" s="269"/>
      <c r="V4" s="270"/>
      <c r="W4" s="270"/>
      <c r="X4" s="270"/>
      <c r="Y4" s="270"/>
      <c r="Z4" s="270"/>
      <c r="AA4" s="270"/>
      <c r="AB4" s="270"/>
      <c r="AC4" s="270"/>
      <c r="AD4" s="270"/>
      <c r="AE4" s="270"/>
      <c r="AF4" s="270"/>
      <c r="AG4" s="270"/>
      <c r="AH4" s="270"/>
      <c r="AI4" s="271"/>
      <c r="AJ4" s="120"/>
    </row>
    <row r="5" spans="1:36" ht="13.5" thickBot="1">
      <c r="A5" s="45"/>
      <c r="B5" s="45"/>
      <c r="C5" s="40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108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120"/>
    </row>
    <row r="6" spans="1:36" ht="16.5" customHeight="1">
      <c r="A6" s="272" t="s">
        <v>2</v>
      </c>
      <c r="B6" s="273"/>
      <c r="C6" s="274"/>
      <c r="D6" s="46"/>
      <c r="E6" s="46"/>
      <c r="F6" s="46"/>
      <c r="G6" s="275" t="s">
        <v>92</v>
      </c>
      <c r="H6" s="275"/>
      <c r="I6" s="275"/>
      <c r="J6" s="275"/>
      <c r="K6" s="275"/>
      <c r="L6" s="275"/>
      <c r="M6" s="275"/>
      <c r="N6" s="275"/>
      <c r="O6" s="47"/>
      <c r="P6" s="276"/>
      <c r="Q6" s="277"/>
      <c r="R6" s="278"/>
      <c r="S6" s="108"/>
      <c r="U6" s="279">
        <f>VALUE(LEFT(D60,2))-VALUE(LEFT(U60,2))</f>
        <v>0</v>
      </c>
      <c r="V6" s="280"/>
      <c r="W6" s="281"/>
      <c r="X6" s="275" t="s">
        <v>92</v>
      </c>
      <c r="Y6" s="275"/>
      <c r="Z6" s="275"/>
      <c r="AA6" s="275"/>
      <c r="AB6" s="275"/>
      <c r="AC6" s="275"/>
      <c r="AD6" s="275"/>
      <c r="AE6" s="275"/>
      <c r="AF6" s="47"/>
      <c r="AG6" s="285">
        <f>P6</f>
        <v>0</v>
      </c>
      <c r="AH6" s="286"/>
      <c r="AI6" s="287"/>
      <c r="AJ6" s="120"/>
    </row>
    <row r="7" spans="1:36" ht="16.5" customHeight="1" thickBot="1">
      <c r="A7" s="288" t="s">
        <v>7</v>
      </c>
      <c r="B7" s="289"/>
      <c r="C7" s="290"/>
      <c r="D7" s="48"/>
      <c r="E7" s="48"/>
      <c r="F7" s="48"/>
      <c r="G7" s="291" t="s">
        <v>93</v>
      </c>
      <c r="H7" s="291"/>
      <c r="I7" s="291"/>
      <c r="J7" s="291"/>
      <c r="K7" s="291"/>
      <c r="L7" s="291"/>
      <c r="M7" s="291"/>
      <c r="N7" s="291"/>
      <c r="O7" s="41"/>
      <c r="P7" s="49" t="s">
        <v>94</v>
      </c>
      <c r="Q7" s="292"/>
      <c r="R7" s="293"/>
      <c r="S7" s="108"/>
      <c r="U7" s="282"/>
      <c r="V7" s="283"/>
      <c r="W7" s="284"/>
      <c r="X7" s="291" t="s">
        <v>93</v>
      </c>
      <c r="Y7" s="291"/>
      <c r="Z7" s="291"/>
      <c r="AA7" s="291"/>
      <c r="AB7" s="291"/>
      <c r="AC7" s="291"/>
      <c r="AD7" s="291"/>
      <c r="AE7" s="291"/>
      <c r="AF7" s="41"/>
      <c r="AG7" s="103" t="s">
        <v>94</v>
      </c>
      <c r="AH7" s="294">
        <f>Q7</f>
        <v>0</v>
      </c>
      <c r="AI7" s="295"/>
      <c r="AJ7" s="120"/>
    </row>
    <row r="8" spans="1:36" ht="6" customHeight="1" thickBot="1">
      <c r="A8" s="41"/>
      <c r="B8" s="41"/>
      <c r="C8" s="40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108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120"/>
    </row>
    <row r="9" spans="1:36" ht="12" customHeight="1">
      <c r="A9" s="246" t="s">
        <v>67</v>
      </c>
      <c r="B9" s="247"/>
      <c r="C9" s="248"/>
      <c r="D9" s="249" t="s">
        <v>0</v>
      </c>
      <c r="E9" s="250"/>
      <c r="F9" s="250"/>
      <c r="G9" s="253" t="s">
        <v>1</v>
      </c>
      <c r="H9" s="254"/>
      <c r="I9" s="254"/>
      <c r="J9" s="254"/>
      <c r="K9" s="254"/>
      <c r="L9" s="254"/>
      <c r="M9" s="254"/>
      <c r="N9" s="254"/>
      <c r="O9" s="254"/>
      <c r="P9" s="254"/>
      <c r="Q9" s="254"/>
      <c r="R9" s="255"/>
      <c r="S9" s="108"/>
      <c r="U9" s="256" t="s">
        <v>0</v>
      </c>
      <c r="V9" s="250"/>
      <c r="W9" s="257"/>
      <c r="X9" s="254" t="s">
        <v>168</v>
      </c>
      <c r="Y9" s="254"/>
      <c r="Z9" s="254"/>
      <c r="AA9" s="254"/>
      <c r="AB9" s="254"/>
      <c r="AC9" s="254"/>
      <c r="AD9" s="254"/>
      <c r="AE9" s="254"/>
      <c r="AF9" s="254"/>
      <c r="AG9" s="254"/>
      <c r="AH9" s="254"/>
      <c r="AI9" s="255"/>
      <c r="AJ9" s="120"/>
    </row>
    <row r="10" spans="1:36" ht="12" customHeight="1" thickBot="1">
      <c r="A10" s="50" t="s">
        <v>67</v>
      </c>
      <c r="B10" s="261" t="s">
        <v>68</v>
      </c>
      <c r="C10" s="262"/>
      <c r="D10" s="251"/>
      <c r="E10" s="252"/>
      <c r="F10" s="252"/>
      <c r="G10" s="263" t="s">
        <v>3</v>
      </c>
      <c r="H10" s="264"/>
      <c r="I10" s="264"/>
      <c r="J10" s="264"/>
      <c r="K10" s="264"/>
      <c r="L10" s="264"/>
      <c r="M10" s="264"/>
      <c r="N10" s="264"/>
      <c r="O10" s="264"/>
      <c r="P10" s="264"/>
      <c r="Q10" s="264"/>
      <c r="R10" s="265"/>
      <c r="S10" s="108"/>
      <c r="U10" s="258"/>
      <c r="V10" s="259"/>
      <c r="W10" s="260"/>
      <c r="X10" s="264" t="s">
        <v>169</v>
      </c>
      <c r="Y10" s="264"/>
      <c r="Z10" s="264"/>
      <c r="AA10" s="264"/>
      <c r="AB10" s="264"/>
      <c r="AC10" s="264"/>
      <c r="AD10" s="264"/>
      <c r="AE10" s="264"/>
      <c r="AF10" s="264"/>
      <c r="AG10" s="264"/>
      <c r="AH10" s="264"/>
      <c r="AI10" s="265"/>
      <c r="AJ10" s="120"/>
    </row>
    <row r="11" spans="1:36" ht="15" customHeight="1" thickTop="1">
      <c r="A11" s="51" t="s">
        <v>8</v>
      </c>
      <c r="B11" s="52"/>
      <c r="C11" s="53"/>
      <c r="D11" s="54">
        <f>SUM(D12:F14)</f>
        <v>0</v>
      </c>
      <c r="E11" s="55" t="s">
        <v>32</v>
      </c>
      <c r="F11" s="56">
        <f>SUM(D12:F14)/6*24</f>
        <v>0</v>
      </c>
      <c r="G11" s="243" t="s">
        <v>69</v>
      </c>
      <c r="H11" s="244"/>
      <c r="I11" s="244"/>
      <c r="J11" s="244"/>
      <c r="K11" s="244"/>
      <c r="L11" s="244"/>
      <c r="M11" s="244"/>
      <c r="N11" s="244"/>
      <c r="O11" s="244"/>
      <c r="P11" s="244"/>
      <c r="Q11" s="244"/>
      <c r="R11" s="245"/>
      <c r="S11" s="108"/>
      <c r="U11" s="97">
        <f>SUM(U12:W14)</f>
        <v>0</v>
      </c>
      <c r="V11" s="98" t="s">
        <v>32</v>
      </c>
      <c r="W11" s="99">
        <f>SUM(U12:W14)/6*24</f>
        <v>0</v>
      </c>
      <c r="X11" s="243" t="s">
        <v>69</v>
      </c>
      <c r="Y11" s="244"/>
      <c r="Z11" s="244"/>
      <c r="AA11" s="244"/>
      <c r="AB11" s="244"/>
      <c r="AC11" s="244"/>
      <c r="AD11" s="244"/>
      <c r="AE11" s="244"/>
      <c r="AF11" s="244"/>
      <c r="AG11" s="244"/>
      <c r="AH11" s="244"/>
      <c r="AI11" s="245"/>
      <c r="AJ11" s="120"/>
    </row>
    <row r="12" spans="1:36" ht="13.5" customHeight="1">
      <c r="A12" s="57" t="s">
        <v>9</v>
      </c>
      <c r="B12" s="14" t="s">
        <v>155</v>
      </c>
      <c r="C12" s="58" t="s">
        <v>48</v>
      </c>
      <c r="D12" s="201">
        <v>0</v>
      </c>
      <c r="E12" s="202"/>
      <c r="F12" s="203"/>
      <c r="G12" s="240"/>
      <c r="H12" s="241"/>
      <c r="I12" s="241"/>
      <c r="J12" s="241"/>
      <c r="K12" s="241"/>
      <c r="L12" s="241"/>
      <c r="M12" s="241"/>
      <c r="N12" s="241"/>
      <c r="O12" s="241"/>
      <c r="P12" s="241"/>
      <c r="Q12" s="241"/>
      <c r="R12" s="242"/>
      <c r="S12" s="96" t="str">
        <f>IF(D12="","  &lt;-- Kolom SKOR wajib diisi",IF(AND(D12&lt;2,TRIM(G12)=""),"&lt;-- CATATAN PENGUJI wajib diisi",""))</f>
        <v>&lt;-- CATATAN PENGUJI wajib diisi</v>
      </c>
      <c r="T12" s="110" t="str">
        <f>IF(D12&lt;&gt;U12,"x"," ")</f>
        <v xml:space="preserve"> </v>
      </c>
      <c r="U12" s="190">
        <f>D12</f>
        <v>0</v>
      </c>
      <c r="V12" s="191"/>
      <c r="W12" s="192"/>
      <c r="X12" s="240">
        <f>G12</f>
        <v>0</v>
      </c>
      <c r="Y12" s="241"/>
      <c r="Z12" s="241"/>
      <c r="AA12" s="241"/>
      <c r="AB12" s="241"/>
      <c r="AC12" s="241"/>
      <c r="AD12" s="241"/>
      <c r="AE12" s="241"/>
      <c r="AF12" s="241"/>
      <c r="AG12" s="241"/>
      <c r="AH12" s="241"/>
      <c r="AI12" s="242"/>
      <c r="AJ12" s="120" t="str">
        <f>IF(T12="x",IF(G12=X12,"&lt;-- harap isi CATATAN VALIDASI",""),"")</f>
        <v/>
      </c>
    </row>
    <row r="13" spans="1:36" ht="13.5" customHeight="1">
      <c r="A13" s="57" t="s">
        <v>10</v>
      </c>
      <c r="B13" s="14" t="s">
        <v>159</v>
      </c>
      <c r="C13" s="59" t="s">
        <v>49</v>
      </c>
      <c r="D13" s="201">
        <v>0</v>
      </c>
      <c r="E13" s="202"/>
      <c r="F13" s="203"/>
      <c r="G13" s="240"/>
      <c r="H13" s="241"/>
      <c r="I13" s="241"/>
      <c r="J13" s="241"/>
      <c r="K13" s="241"/>
      <c r="L13" s="241"/>
      <c r="M13" s="241"/>
      <c r="N13" s="241"/>
      <c r="O13" s="241"/>
      <c r="P13" s="241"/>
      <c r="Q13" s="241"/>
      <c r="R13" s="242"/>
      <c r="S13" s="96" t="str">
        <f>IF(D13="","  &lt;-- Kolom SKOR wajib diisi",IF(AND(D13&lt;2,TRIM(G13)=""),"&lt;-- CATATAN PENGUJI wajib diisi",""))</f>
        <v>&lt;-- CATATAN PENGUJI wajib diisi</v>
      </c>
      <c r="T13" s="110" t="str">
        <f t="shared" ref="T13:T56" si="0">IF(D13&lt;&gt;U13,"x"," ")</f>
        <v xml:space="preserve"> </v>
      </c>
      <c r="U13" s="190">
        <f>D13</f>
        <v>0</v>
      </c>
      <c r="V13" s="191"/>
      <c r="W13" s="192"/>
      <c r="X13" s="240">
        <f>G13</f>
        <v>0</v>
      </c>
      <c r="Y13" s="241"/>
      <c r="Z13" s="241"/>
      <c r="AA13" s="241"/>
      <c r="AB13" s="241"/>
      <c r="AC13" s="241"/>
      <c r="AD13" s="241"/>
      <c r="AE13" s="241"/>
      <c r="AF13" s="241"/>
      <c r="AG13" s="241"/>
      <c r="AH13" s="241"/>
      <c r="AI13" s="242"/>
      <c r="AJ13" s="120" t="str">
        <f t="shared" ref="AJ13:AJ56" si="1">IF(T13="x",IF(G13=X13,"&lt;-- harap isi CATATAN VALIDASI",""),"")</f>
        <v/>
      </c>
    </row>
    <row r="14" spans="1:36" ht="13.5" customHeight="1">
      <c r="A14" s="60" t="s">
        <v>11</v>
      </c>
      <c r="B14" s="16" t="s">
        <v>71</v>
      </c>
      <c r="C14" s="61" t="s">
        <v>50</v>
      </c>
      <c r="D14" s="201">
        <v>0</v>
      </c>
      <c r="E14" s="202"/>
      <c r="F14" s="203"/>
      <c r="G14" s="240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2"/>
      <c r="S14" s="96" t="str">
        <f>IF(D14="","  &lt;-- Kolom SKOR wajib diisi",IF(AND(D14&lt;2,TRIM(G14)=""),"&lt;-- CATATAN PENGUJI wajib diisi",""))</f>
        <v>&lt;-- CATATAN PENGUJI wajib diisi</v>
      </c>
      <c r="T14" s="110" t="str">
        <f t="shared" si="0"/>
        <v xml:space="preserve"> </v>
      </c>
      <c r="U14" s="190">
        <f>D14</f>
        <v>0</v>
      </c>
      <c r="V14" s="191"/>
      <c r="W14" s="192"/>
      <c r="X14" s="240">
        <f>G14</f>
        <v>0</v>
      </c>
      <c r="Y14" s="241"/>
      <c r="Z14" s="241"/>
      <c r="AA14" s="241"/>
      <c r="AB14" s="241"/>
      <c r="AC14" s="241"/>
      <c r="AD14" s="241"/>
      <c r="AE14" s="241"/>
      <c r="AF14" s="241"/>
      <c r="AG14" s="241"/>
      <c r="AH14" s="241"/>
      <c r="AI14" s="242"/>
      <c r="AJ14" s="120" t="str">
        <f t="shared" si="1"/>
        <v/>
      </c>
    </row>
    <row r="15" spans="1:36" ht="15" customHeight="1">
      <c r="A15" s="62" t="s">
        <v>12</v>
      </c>
      <c r="B15" s="63"/>
      <c r="C15" s="64"/>
      <c r="D15" s="65">
        <f>SUM(D16:F18)</f>
        <v>0</v>
      </c>
      <c r="E15" s="66" t="s">
        <v>32</v>
      </c>
      <c r="F15" s="67">
        <f>SUM(D16:F18)/6*15</f>
        <v>0</v>
      </c>
      <c r="G15" s="198" t="s">
        <v>70</v>
      </c>
      <c r="H15" s="199"/>
      <c r="I15" s="199"/>
      <c r="J15" s="199"/>
      <c r="K15" s="199"/>
      <c r="L15" s="199"/>
      <c r="M15" s="199"/>
      <c r="N15" s="199"/>
      <c r="O15" s="199"/>
      <c r="P15" s="199"/>
      <c r="Q15" s="199"/>
      <c r="R15" s="200"/>
      <c r="S15" s="108"/>
      <c r="T15" s="110"/>
      <c r="U15" s="65">
        <f>SUM(U16:W18)</f>
        <v>0</v>
      </c>
      <c r="V15" s="66" t="s">
        <v>32</v>
      </c>
      <c r="W15" s="67">
        <f>SUM(U16:W18)/6*15</f>
        <v>0</v>
      </c>
      <c r="X15" s="198" t="s">
        <v>70</v>
      </c>
      <c r="Y15" s="199"/>
      <c r="Z15" s="199"/>
      <c r="AA15" s="199"/>
      <c r="AB15" s="199"/>
      <c r="AC15" s="199"/>
      <c r="AD15" s="199"/>
      <c r="AE15" s="199"/>
      <c r="AF15" s="199"/>
      <c r="AG15" s="199"/>
      <c r="AH15" s="199"/>
      <c r="AI15" s="200"/>
      <c r="AJ15" s="120"/>
    </row>
    <row r="16" spans="1:36" ht="13.5" customHeight="1">
      <c r="A16" s="60" t="s">
        <v>33</v>
      </c>
      <c r="B16" s="14" t="s">
        <v>156</v>
      </c>
      <c r="C16" s="61" t="s">
        <v>49</v>
      </c>
      <c r="D16" s="201">
        <v>0</v>
      </c>
      <c r="E16" s="202"/>
      <c r="F16" s="203"/>
      <c r="G16" s="204"/>
      <c r="H16" s="205"/>
      <c r="I16" s="205"/>
      <c r="J16" s="205"/>
      <c r="K16" s="205"/>
      <c r="L16" s="205"/>
      <c r="M16" s="205"/>
      <c r="N16" s="205"/>
      <c r="O16" s="205"/>
      <c r="P16" s="205"/>
      <c r="Q16" s="205"/>
      <c r="R16" s="206"/>
      <c r="S16" s="96" t="str">
        <f>IF(D16="","  &lt;-- Kolom SKOR wajib diisi",IF(AND(D16&lt;2,TRIM(G16)=""),"&lt;-- CATATAN PENGUJI wajib diisi",""))</f>
        <v>&lt;-- CATATAN PENGUJI wajib diisi</v>
      </c>
      <c r="T16" s="110" t="str">
        <f t="shared" si="0"/>
        <v xml:space="preserve"> </v>
      </c>
      <c r="U16" s="190">
        <f>D16</f>
        <v>0</v>
      </c>
      <c r="V16" s="191"/>
      <c r="W16" s="192"/>
      <c r="X16" s="204">
        <f>G16</f>
        <v>0</v>
      </c>
      <c r="Y16" s="205"/>
      <c r="Z16" s="205"/>
      <c r="AA16" s="205"/>
      <c r="AB16" s="205"/>
      <c r="AC16" s="205"/>
      <c r="AD16" s="205"/>
      <c r="AE16" s="205"/>
      <c r="AF16" s="205"/>
      <c r="AG16" s="205"/>
      <c r="AH16" s="205"/>
      <c r="AI16" s="206"/>
      <c r="AJ16" s="120" t="str">
        <f t="shared" si="1"/>
        <v/>
      </c>
    </row>
    <row r="17" spans="1:36" ht="13.5" customHeight="1">
      <c r="A17" s="57" t="s">
        <v>13</v>
      </c>
      <c r="B17" s="14" t="s">
        <v>154</v>
      </c>
      <c r="C17" s="61" t="s">
        <v>49</v>
      </c>
      <c r="D17" s="201">
        <v>0</v>
      </c>
      <c r="E17" s="202"/>
      <c r="F17" s="203"/>
      <c r="G17" s="204"/>
      <c r="H17" s="205"/>
      <c r="I17" s="205"/>
      <c r="J17" s="205"/>
      <c r="K17" s="205"/>
      <c r="L17" s="205"/>
      <c r="M17" s="205"/>
      <c r="N17" s="205"/>
      <c r="O17" s="205"/>
      <c r="P17" s="205"/>
      <c r="Q17" s="205"/>
      <c r="R17" s="206"/>
      <c r="S17" s="96" t="str">
        <f>IF(D17="","  &lt;-- Kolom SKOR wajib diisi",IF(AND(D17&lt;2,TRIM(G17)=""),"&lt;-- CATATAN PENGUJI wajib diisi",""))</f>
        <v>&lt;-- CATATAN PENGUJI wajib diisi</v>
      </c>
      <c r="T17" s="110" t="str">
        <f t="shared" si="0"/>
        <v xml:space="preserve"> </v>
      </c>
      <c r="U17" s="190">
        <f>D17</f>
        <v>0</v>
      </c>
      <c r="V17" s="191"/>
      <c r="W17" s="192"/>
      <c r="X17" s="204">
        <f>G17</f>
        <v>0</v>
      </c>
      <c r="Y17" s="205"/>
      <c r="Z17" s="205"/>
      <c r="AA17" s="205"/>
      <c r="AB17" s="205"/>
      <c r="AC17" s="205"/>
      <c r="AD17" s="205"/>
      <c r="AE17" s="205"/>
      <c r="AF17" s="205"/>
      <c r="AG17" s="205"/>
      <c r="AH17" s="205"/>
      <c r="AI17" s="206"/>
      <c r="AJ17" s="120" t="str">
        <f t="shared" si="1"/>
        <v/>
      </c>
    </row>
    <row r="18" spans="1:36" ht="13.5" customHeight="1">
      <c r="A18" s="60" t="s">
        <v>14</v>
      </c>
      <c r="B18" s="14" t="s">
        <v>80</v>
      </c>
      <c r="C18" s="61" t="s">
        <v>49</v>
      </c>
      <c r="D18" s="201">
        <v>0</v>
      </c>
      <c r="E18" s="202"/>
      <c r="F18" s="203"/>
      <c r="G18" s="204"/>
      <c r="H18" s="205"/>
      <c r="I18" s="205"/>
      <c r="J18" s="205"/>
      <c r="K18" s="205"/>
      <c r="L18" s="205"/>
      <c r="M18" s="205"/>
      <c r="N18" s="205"/>
      <c r="O18" s="205"/>
      <c r="P18" s="205"/>
      <c r="Q18" s="205"/>
      <c r="R18" s="206"/>
      <c r="S18" s="96" t="str">
        <f>IF(D18="","  &lt;-- Kolom SKOR wajib diisi",IF(AND(D18&lt;2,TRIM(G18)=""),"&lt;-- CATATAN PENGUJI wajib diisi",""))</f>
        <v>&lt;-- CATATAN PENGUJI wajib diisi</v>
      </c>
      <c r="T18" s="110" t="str">
        <f t="shared" si="0"/>
        <v xml:space="preserve"> </v>
      </c>
      <c r="U18" s="190">
        <f>D18</f>
        <v>0</v>
      </c>
      <c r="V18" s="191"/>
      <c r="W18" s="192"/>
      <c r="X18" s="204">
        <f>G18</f>
        <v>0</v>
      </c>
      <c r="Y18" s="205"/>
      <c r="Z18" s="205"/>
      <c r="AA18" s="205"/>
      <c r="AB18" s="205"/>
      <c r="AC18" s="205"/>
      <c r="AD18" s="205"/>
      <c r="AE18" s="205"/>
      <c r="AF18" s="205"/>
      <c r="AG18" s="205"/>
      <c r="AH18" s="205"/>
      <c r="AI18" s="206"/>
      <c r="AJ18" s="120" t="str">
        <f t="shared" si="1"/>
        <v/>
      </c>
    </row>
    <row r="19" spans="1:36" ht="15" customHeight="1">
      <c r="A19" s="62" t="s">
        <v>15</v>
      </c>
      <c r="B19" s="63"/>
      <c r="C19" s="64"/>
      <c r="D19" s="65">
        <f>SUM(D21,D24,D30:F31)</f>
        <v>0</v>
      </c>
      <c r="E19" s="66" t="s">
        <v>32</v>
      </c>
      <c r="F19" s="67">
        <f>SUM(D21,D24,D30:F31)/8*16</f>
        <v>0</v>
      </c>
      <c r="G19" s="198" t="s">
        <v>91</v>
      </c>
      <c r="H19" s="199"/>
      <c r="I19" s="199"/>
      <c r="J19" s="199"/>
      <c r="K19" s="199"/>
      <c r="L19" s="199"/>
      <c r="M19" s="199"/>
      <c r="N19" s="199"/>
      <c r="O19" s="199"/>
      <c r="P19" s="199"/>
      <c r="Q19" s="199"/>
      <c r="R19" s="200"/>
      <c r="S19" s="108"/>
      <c r="T19" s="110"/>
      <c r="U19" s="65">
        <f>SUM(U21,U24,U30:W31)</f>
        <v>0</v>
      </c>
      <c r="V19" s="66" t="s">
        <v>32</v>
      </c>
      <c r="W19" s="67">
        <f>SUM(U21,U24,U30:W31)/8*16</f>
        <v>0</v>
      </c>
      <c r="X19" s="198" t="s">
        <v>91</v>
      </c>
      <c r="Y19" s="199"/>
      <c r="Z19" s="199"/>
      <c r="AA19" s="199"/>
      <c r="AB19" s="199"/>
      <c r="AC19" s="199"/>
      <c r="AD19" s="199"/>
      <c r="AE19" s="199"/>
      <c r="AF19" s="199"/>
      <c r="AG19" s="199"/>
      <c r="AH19" s="199"/>
      <c r="AI19" s="200"/>
      <c r="AJ19" s="120"/>
    </row>
    <row r="20" spans="1:36" ht="13.5" customHeight="1">
      <c r="A20" s="60" t="s">
        <v>57</v>
      </c>
      <c r="B20" s="68"/>
      <c r="C20" s="61" t="s">
        <v>50</v>
      </c>
      <c r="D20" s="69"/>
      <c r="E20" s="70" t="s">
        <v>17</v>
      </c>
      <c r="F20" s="71" t="s">
        <v>31</v>
      </c>
      <c r="G20" s="207"/>
      <c r="H20" s="208"/>
      <c r="I20" s="208"/>
      <c r="J20" s="208"/>
      <c r="K20" s="208"/>
      <c r="L20" s="208"/>
      <c r="M20" s="208"/>
      <c r="N20" s="208"/>
      <c r="O20" s="208"/>
      <c r="P20" s="208"/>
      <c r="Q20" s="208"/>
      <c r="R20" s="209"/>
      <c r="S20" s="96"/>
      <c r="T20" s="110"/>
      <c r="U20" s="69"/>
      <c r="V20" s="70" t="s">
        <v>17</v>
      </c>
      <c r="W20" s="71" t="s">
        <v>31</v>
      </c>
      <c r="X20" s="207"/>
      <c r="Y20" s="208"/>
      <c r="Z20" s="208"/>
      <c r="AA20" s="208"/>
      <c r="AB20" s="208"/>
      <c r="AC20" s="208"/>
      <c r="AD20" s="208"/>
      <c r="AE20" s="208"/>
      <c r="AF20" s="208"/>
      <c r="AG20" s="208"/>
      <c r="AH20" s="208"/>
      <c r="AI20" s="209"/>
      <c r="AJ20" s="120"/>
    </row>
    <row r="21" spans="1:36" ht="13.5" customHeight="1">
      <c r="A21" s="57" t="s">
        <v>16</v>
      </c>
      <c r="B21" s="14" t="s">
        <v>156</v>
      </c>
      <c r="C21" s="72" t="s">
        <v>51</v>
      </c>
      <c r="D21" s="238">
        <f>IF(COUNTA(E21:E22)=2,2,IF(COUNTA(E21:E22)=1,1,0))</f>
        <v>0</v>
      </c>
      <c r="E21" s="13"/>
      <c r="F21" s="73" t="str">
        <f>IF(E21="","T","")</f>
        <v>T</v>
      </c>
      <c r="G21" s="204"/>
      <c r="H21" s="205"/>
      <c r="I21" s="205"/>
      <c r="J21" s="205"/>
      <c r="K21" s="205"/>
      <c r="L21" s="205"/>
      <c r="M21" s="205"/>
      <c r="N21" s="205"/>
      <c r="O21" s="205"/>
      <c r="P21" s="205"/>
      <c r="Q21" s="205"/>
      <c r="R21" s="206"/>
      <c r="S21" s="96" t="str">
        <f>IF(AND(E21="",G21=""),"  &lt;-- Isi Y atau CATATAN PENGUJI","")</f>
        <v xml:space="preserve">  &lt;-- Isi Y atau CATATAN PENGUJI</v>
      </c>
      <c r="T21" s="110" t="str">
        <f>IF(E21&lt;&gt;V21,"x"," ")</f>
        <v xml:space="preserve"> </v>
      </c>
      <c r="U21" s="210">
        <f>IF(COUNTIF(V21:V22,"Y")=2,2,IF(COUNTIF(V21:V22,"Y")=1,1,0))</f>
        <v>0</v>
      </c>
      <c r="V21" s="100">
        <f>E21</f>
        <v>0</v>
      </c>
      <c r="W21" s="101" t="str">
        <f>IF(V21="","T",IF(V21=0,"T",""))</f>
        <v>T</v>
      </c>
      <c r="X21" s="204">
        <f>G21</f>
        <v>0</v>
      </c>
      <c r="Y21" s="205"/>
      <c r="Z21" s="205"/>
      <c r="AA21" s="205"/>
      <c r="AB21" s="205"/>
      <c r="AC21" s="205"/>
      <c r="AD21" s="205"/>
      <c r="AE21" s="205"/>
      <c r="AF21" s="205"/>
      <c r="AG21" s="205"/>
      <c r="AH21" s="205"/>
      <c r="AI21" s="206"/>
      <c r="AJ21" s="120" t="str">
        <f t="shared" si="1"/>
        <v/>
      </c>
    </row>
    <row r="22" spans="1:36" ht="13.5" customHeight="1">
      <c r="A22" s="57" t="s">
        <v>18</v>
      </c>
      <c r="B22" s="14" t="s">
        <v>72</v>
      </c>
      <c r="C22" s="74" t="s">
        <v>51</v>
      </c>
      <c r="D22" s="239"/>
      <c r="E22" s="13"/>
      <c r="F22" s="73" t="str">
        <f>IF(E22="","T","")</f>
        <v>T</v>
      </c>
      <c r="G22" s="204"/>
      <c r="H22" s="205"/>
      <c r="I22" s="205"/>
      <c r="J22" s="205"/>
      <c r="K22" s="205"/>
      <c r="L22" s="205"/>
      <c r="M22" s="205"/>
      <c r="N22" s="205"/>
      <c r="O22" s="205"/>
      <c r="P22" s="205"/>
      <c r="Q22" s="205"/>
      <c r="R22" s="206"/>
      <c r="S22" s="96" t="str">
        <f>IF(AND(E22="",G22=""),"  &lt;-- Isi Y atau CATATAN PENGUJI","")</f>
        <v xml:space="preserve">  &lt;-- Isi Y atau CATATAN PENGUJI</v>
      </c>
      <c r="T22" s="110" t="str">
        <f>IF(E22&lt;&gt;V22,"x"," ")</f>
        <v xml:space="preserve"> </v>
      </c>
      <c r="U22" s="211"/>
      <c r="V22" s="100">
        <f>E22</f>
        <v>0</v>
      </c>
      <c r="W22" s="101" t="str">
        <f>IF(V22="","T",IF(V22=0,"T",""))</f>
        <v>T</v>
      </c>
      <c r="X22" s="204">
        <f t="shared" ref="X22:X31" si="2">G22</f>
        <v>0</v>
      </c>
      <c r="Y22" s="205"/>
      <c r="Z22" s="205"/>
      <c r="AA22" s="205"/>
      <c r="AB22" s="205"/>
      <c r="AC22" s="205"/>
      <c r="AD22" s="205"/>
      <c r="AE22" s="205"/>
      <c r="AF22" s="205"/>
      <c r="AG22" s="205"/>
      <c r="AH22" s="205"/>
      <c r="AI22" s="206"/>
      <c r="AJ22" s="120" t="str">
        <f t="shared" si="1"/>
        <v/>
      </c>
    </row>
    <row r="23" spans="1:36" ht="13.5" customHeight="1">
      <c r="A23" s="60" t="s">
        <v>34</v>
      </c>
      <c r="B23" s="68"/>
      <c r="C23" s="61" t="s">
        <v>50</v>
      </c>
      <c r="D23" s="75"/>
      <c r="E23" s="76" t="s">
        <v>17</v>
      </c>
      <c r="F23" s="76" t="s">
        <v>31</v>
      </c>
      <c r="G23" s="207"/>
      <c r="H23" s="208"/>
      <c r="I23" s="208"/>
      <c r="J23" s="208"/>
      <c r="K23" s="208"/>
      <c r="L23" s="208"/>
      <c r="M23" s="208"/>
      <c r="N23" s="208"/>
      <c r="O23" s="208"/>
      <c r="P23" s="208"/>
      <c r="Q23" s="208"/>
      <c r="R23" s="209"/>
      <c r="S23" s="96"/>
      <c r="T23" s="110"/>
      <c r="U23" s="75"/>
      <c r="V23" s="76" t="s">
        <v>17</v>
      </c>
      <c r="W23" s="76" t="s">
        <v>31</v>
      </c>
      <c r="X23" s="234"/>
      <c r="Y23" s="235"/>
      <c r="Z23" s="235"/>
      <c r="AA23" s="235"/>
      <c r="AB23" s="235"/>
      <c r="AC23" s="235"/>
      <c r="AD23" s="235"/>
      <c r="AE23" s="235"/>
      <c r="AF23" s="235"/>
      <c r="AG23" s="235"/>
      <c r="AH23" s="235"/>
      <c r="AI23" s="236"/>
      <c r="AJ23" s="120"/>
    </row>
    <row r="24" spans="1:36" ht="13.5" customHeight="1">
      <c r="A24" s="57" t="s">
        <v>52</v>
      </c>
      <c r="B24" s="16" t="s">
        <v>73</v>
      </c>
      <c r="C24" s="77"/>
      <c r="D24" s="210">
        <f>IF(COUNTA(E24:E29)=6,2,IF(AND(COUNTA(E24:E29)&gt;=4,COUNTA(E24:E29)&lt;=5),1,0))</f>
        <v>0</v>
      </c>
      <c r="E24" s="13"/>
      <c r="F24" s="73" t="str">
        <f>IF(E24="","T","")</f>
        <v>T</v>
      </c>
      <c r="G24" s="204"/>
      <c r="H24" s="205"/>
      <c r="I24" s="205"/>
      <c r="J24" s="205"/>
      <c r="K24" s="205"/>
      <c r="L24" s="205"/>
      <c r="M24" s="205"/>
      <c r="N24" s="205"/>
      <c r="O24" s="205"/>
      <c r="P24" s="205"/>
      <c r="Q24" s="205"/>
      <c r="R24" s="206"/>
      <c r="S24" s="96" t="str">
        <f t="shared" ref="S24:S29" si="3">IF(AND(E24="",G24=""),"  &lt;-- Isi Y atau CATATAN PENGUJI","")</f>
        <v xml:space="preserve">  &lt;-- Isi Y atau CATATAN PENGUJI</v>
      </c>
      <c r="T24" s="110" t="str">
        <f>IF(E24&lt;&gt;V24,"x"," ")</f>
        <v xml:space="preserve"> </v>
      </c>
      <c r="U24" s="210">
        <f>IF(COUNTIF(V24:V29,"Y")=6,2,IF(AND(COUNTIF(V24:V29,"Y")&gt;=4,COUNTIF(V24:V29,"Y")&lt;=5),1,0))</f>
        <v>0</v>
      </c>
      <c r="V24" s="100">
        <f>E24</f>
        <v>0</v>
      </c>
      <c r="W24" s="101" t="str">
        <f t="shared" ref="W24:W29" si="4">IF(V24="","T",IF(V24=0,"T",""))</f>
        <v>T</v>
      </c>
      <c r="X24" s="204">
        <f t="shared" si="2"/>
        <v>0</v>
      </c>
      <c r="Y24" s="205"/>
      <c r="Z24" s="205"/>
      <c r="AA24" s="205"/>
      <c r="AB24" s="205"/>
      <c r="AC24" s="205"/>
      <c r="AD24" s="205"/>
      <c r="AE24" s="205"/>
      <c r="AF24" s="205"/>
      <c r="AG24" s="205"/>
      <c r="AH24" s="205"/>
      <c r="AI24" s="206"/>
      <c r="AJ24" s="120" t="str">
        <f t="shared" si="1"/>
        <v/>
      </c>
    </row>
    <row r="25" spans="1:36" ht="13.5" customHeight="1">
      <c r="A25" s="57" t="s">
        <v>53</v>
      </c>
      <c r="B25" s="16" t="s">
        <v>73</v>
      </c>
      <c r="C25" s="77"/>
      <c r="D25" s="237"/>
      <c r="E25" s="13"/>
      <c r="F25" s="73" t="str">
        <f t="shared" ref="F25:F29" si="5">IF(E25="","T","")</f>
        <v>T</v>
      </c>
      <c r="G25" s="204"/>
      <c r="H25" s="205"/>
      <c r="I25" s="205"/>
      <c r="J25" s="205"/>
      <c r="K25" s="205"/>
      <c r="L25" s="205"/>
      <c r="M25" s="205"/>
      <c r="N25" s="205"/>
      <c r="O25" s="205"/>
      <c r="P25" s="205"/>
      <c r="Q25" s="205"/>
      <c r="R25" s="206"/>
      <c r="S25" s="96" t="str">
        <f t="shared" si="3"/>
        <v xml:space="preserve">  &lt;-- Isi Y atau CATATAN PENGUJI</v>
      </c>
      <c r="T25" s="110" t="str">
        <f t="shared" ref="T25:T29" si="6">IF(E25&lt;&gt;V25,"x"," ")</f>
        <v xml:space="preserve"> </v>
      </c>
      <c r="U25" s="237"/>
      <c r="V25" s="100">
        <f t="shared" ref="V25:V29" si="7">E25</f>
        <v>0</v>
      </c>
      <c r="W25" s="101" t="str">
        <f t="shared" si="4"/>
        <v>T</v>
      </c>
      <c r="X25" s="204">
        <f t="shared" si="2"/>
        <v>0</v>
      </c>
      <c r="Y25" s="205"/>
      <c r="Z25" s="205"/>
      <c r="AA25" s="205"/>
      <c r="AB25" s="205"/>
      <c r="AC25" s="205"/>
      <c r="AD25" s="205"/>
      <c r="AE25" s="205"/>
      <c r="AF25" s="205"/>
      <c r="AG25" s="205"/>
      <c r="AH25" s="205"/>
      <c r="AI25" s="206"/>
      <c r="AJ25" s="120" t="str">
        <f t="shared" si="1"/>
        <v/>
      </c>
    </row>
    <row r="26" spans="1:36" ht="13.5" customHeight="1">
      <c r="A26" s="57" t="s">
        <v>54</v>
      </c>
      <c r="B26" s="16" t="s">
        <v>74</v>
      </c>
      <c r="C26" s="58"/>
      <c r="D26" s="237"/>
      <c r="E26" s="13"/>
      <c r="F26" s="73" t="str">
        <f t="shared" si="5"/>
        <v>T</v>
      </c>
      <c r="G26" s="204"/>
      <c r="H26" s="205"/>
      <c r="I26" s="205"/>
      <c r="J26" s="205"/>
      <c r="K26" s="205"/>
      <c r="L26" s="205"/>
      <c r="M26" s="205"/>
      <c r="N26" s="205"/>
      <c r="O26" s="205"/>
      <c r="P26" s="205"/>
      <c r="Q26" s="205"/>
      <c r="R26" s="206"/>
      <c r="S26" s="96" t="str">
        <f t="shared" si="3"/>
        <v xml:space="preserve">  &lt;-- Isi Y atau CATATAN PENGUJI</v>
      </c>
      <c r="T26" s="110" t="str">
        <f t="shared" si="6"/>
        <v xml:space="preserve"> </v>
      </c>
      <c r="U26" s="237"/>
      <c r="V26" s="100">
        <f t="shared" si="7"/>
        <v>0</v>
      </c>
      <c r="W26" s="101" t="str">
        <f t="shared" si="4"/>
        <v>T</v>
      </c>
      <c r="X26" s="204">
        <f t="shared" si="2"/>
        <v>0</v>
      </c>
      <c r="Y26" s="205"/>
      <c r="Z26" s="205"/>
      <c r="AA26" s="205"/>
      <c r="AB26" s="205"/>
      <c r="AC26" s="205"/>
      <c r="AD26" s="205"/>
      <c r="AE26" s="205"/>
      <c r="AF26" s="205"/>
      <c r="AG26" s="205"/>
      <c r="AH26" s="205"/>
      <c r="AI26" s="206"/>
      <c r="AJ26" s="120" t="str">
        <f t="shared" si="1"/>
        <v/>
      </c>
    </row>
    <row r="27" spans="1:36" ht="13.5" customHeight="1">
      <c r="A27" s="57" t="s">
        <v>19</v>
      </c>
      <c r="B27" s="16" t="s">
        <v>75</v>
      </c>
      <c r="C27" s="58"/>
      <c r="D27" s="237"/>
      <c r="E27" s="13"/>
      <c r="F27" s="73" t="str">
        <f t="shared" si="5"/>
        <v>T</v>
      </c>
      <c r="G27" s="204"/>
      <c r="H27" s="205"/>
      <c r="I27" s="205"/>
      <c r="J27" s="205"/>
      <c r="K27" s="205"/>
      <c r="L27" s="205"/>
      <c r="M27" s="205"/>
      <c r="N27" s="205"/>
      <c r="O27" s="205"/>
      <c r="P27" s="205"/>
      <c r="Q27" s="205"/>
      <c r="R27" s="206"/>
      <c r="S27" s="96" t="str">
        <f t="shared" si="3"/>
        <v xml:space="preserve">  &lt;-- Isi Y atau CATATAN PENGUJI</v>
      </c>
      <c r="T27" s="110" t="str">
        <f t="shared" si="6"/>
        <v xml:space="preserve"> </v>
      </c>
      <c r="U27" s="237"/>
      <c r="V27" s="100">
        <f t="shared" si="7"/>
        <v>0</v>
      </c>
      <c r="W27" s="101" t="str">
        <f t="shared" si="4"/>
        <v>T</v>
      </c>
      <c r="X27" s="204">
        <f t="shared" si="2"/>
        <v>0</v>
      </c>
      <c r="Y27" s="205"/>
      <c r="Z27" s="205"/>
      <c r="AA27" s="205"/>
      <c r="AB27" s="205"/>
      <c r="AC27" s="205"/>
      <c r="AD27" s="205"/>
      <c r="AE27" s="205"/>
      <c r="AF27" s="205"/>
      <c r="AG27" s="205"/>
      <c r="AH27" s="205"/>
      <c r="AI27" s="206"/>
      <c r="AJ27" s="120" t="str">
        <f t="shared" si="1"/>
        <v/>
      </c>
    </row>
    <row r="28" spans="1:36" ht="13.5" customHeight="1">
      <c r="A28" s="57" t="s">
        <v>55</v>
      </c>
      <c r="B28" s="16" t="s">
        <v>73</v>
      </c>
      <c r="C28" s="74" t="s">
        <v>51</v>
      </c>
      <c r="D28" s="237"/>
      <c r="E28" s="13"/>
      <c r="F28" s="73" t="str">
        <f t="shared" si="5"/>
        <v>T</v>
      </c>
      <c r="G28" s="204"/>
      <c r="H28" s="205"/>
      <c r="I28" s="205"/>
      <c r="J28" s="205"/>
      <c r="K28" s="205"/>
      <c r="L28" s="205"/>
      <c r="M28" s="205"/>
      <c r="N28" s="205"/>
      <c r="O28" s="205"/>
      <c r="P28" s="205"/>
      <c r="Q28" s="205"/>
      <c r="R28" s="206"/>
      <c r="S28" s="96" t="str">
        <f t="shared" si="3"/>
        <v xml:space="preserve">  &lt;-- Isi Y atau CATATAN PENGUJI</v>
      </c>
      <c r="T28" s="110" t="str">
        <f t="shared" si="6"/>
        <v xml:space="preserve"> </v>
      </c>
      <c r="U28" s="237"/>
      <c r="V28" s="100">
        <f t="shared" si="7"/>
        <v>0</v>
      </c>
      <c r="W28" s="101" t="str">
        <f t="shared" si="4"/>
        <v>T</v>
      </c>
      <c r="X28" s="204">
        <f t="shared" si="2"/>
        <v>0</v>
      </c>
      <c r="Y28" s="205"/>
      <c r="Z28" s="205"/>
      <c r="AA28" s="205"/>
      <c r="AB28" s="205"/>
      <c r="AC28" s="205"/>
      <c r="AD28" s="205"/>
      <c r="AE28" s="205"/>
      <c r="AF28" s="205"/>
      <c r="AG28" s="205"/>
      <c r="AH28" s="205"/>
      <c r="AI28" s="206"/>
      <c r="AJ28" s="120" t="str">
        <f t="shared" si="1"/>
        <v/>
      </c>
    </row>
    <row r="29" spans="1:36" ht="13.5" customHeight="1">
      <c r="A29" s="57" t="s">
        <v>56</v>
      </c>
      <c r="B29" s="16" t="s">
        <v>73</v>
      </c>
      <c r="C29" s="74" t="s">
        <v>51</v>
      </c>
      <c r="D29" s="211"/>
      <c r="E29" s="13"/>
      <c r="F29" s="73" t="str">
        <f t="shared" si="5"/>
        <v>T</v>
      </c>
      <c r="G29" s="204"/>
      <c r="H29" s="205"/>
      <c r="I29" s="205"/>
      <c r="J29" s="205"/>
      <c r="K29" s="205"/>
      <c r="L29" s="205"/>
      <c r="M29" s="205"/>
      <c r="N29" s="205"/>
      <c r="O29" s="205"/>
      <c r="P29" s="205"/>
      <c r="Q29" s="205"/>
      <c r="R29" s="206"/>
      <c r="S29" s="96" t="str">
        <f t="shared" si="3"/>
        <v xml:space="preserve">  &lt;-- Isi Y atau CATATAN PENGUJI</v>
      </c>
      <c r="T29" s="110" t="str">
        <f t="shared" si="6"/>
        <v xml:space="preserve"> </v>
      </c>
      <c r="U29" s="211"/>
      <c r="V29" s="100">
        <f t="shared" si="7"/>
        <v>0</v>
      </c>
      <c r="W29" s="101" t="str">
        <f t="shared" si="4"/>
        <v>T</v>
      </c>
      <c r="X29" s="204">
        <f t="shared" si="2"/>
        <v>0</v>
      </c>
      <c r="Y29" s="205"/>
      <c r="Z29" s="205"/>
      <c r="AA29" s="205"/>
      <c r="AB29" s="205"/>
      <c r="AC29" s="205"/>
      <c r="AD29" s="205"/>
      <c r="AE29" s="205"/>
      <c r="AF29" s="205"/>
      <c r="AG29" s="205"/>
      <c r="AH29" s="205"/>
      <c r="AI29" s="206"/>
      <c r="AJ29" s="120" t="str">
        <f t="shared" si="1"/>
        <v/>
      </c>
    </row>
    <row r="30" spans="1:36" ht="13.5" customHeight="1">
      <c r="A30" s="57" t="s">
        <v>20</v>
      </c>
      <c r="B30" s="16" t="s">
        <v>76</v>
      </c>
      <c r="C30" s="59" t="s">
        <v>49</v>
      </c>
      <c r="D30" s="201">
        <v>0</v>
      </c>
      <c r="E30" s="202"/>
      <c r="F30" s="203"/>
      <c r="G30" s="204"/>
      <c r="H30" s="205"/>
      <c r="I30" s="205"/>
      <c r="J30" s="205"/>
      <c r="K30" s="205"/>
      <c r="L30" s="205"/>
      <c r="M30" s="205"/>
      <c r="N30" s="205"/>
      <c r="O30" s="205"/>
      <c r="P30" s="205"/>
      <c r="Q30" s="205"/>
      <c r="R30" s="206"/>
      <c r="S30" s="96" t="str">
        <f>IF(D30="","  &lt;-- Kolom SKOR wajib diisi",IF(AND(D30&lt;2,TRIM(G30)=""),"&lt;-- CATATAN PENGUJI wajib diisi",""))</f>
        <v>&lt;-- CATATAN PENGUJI wajib diisi</v>
      </c>
      <c r="T30" s="110" t="str">
        <f t="shared" si="0"/>
        <v xml:space="preserve"> </v>
      </c>
      <c r="U30" s="190">
        <f>D30</f>
        <v>0</v>
      </c>
      <c r="V30" s="191"/>
      <c r="W30" s="192"/>
      <c r="X30" s="204">
        <f t="shared" si="2"/>
        <v>0</v>
      </c>
      <c r="Y30" s="205"/>
      <c r="Z30" s="205"/>
      <c r="AA30" s="205"/>
      <c r="AB30" s="205"/>
      <c r="AC30" s="205"/>
      <c r="AD30" s="205"/>
      <c r="AE30" s="205"/>
      <c r="AF30" s="205"/>
      <c r="AG30" s="205"/>
      <c r="AH30" s="205"/>
      <c r="AI30" s="206"/>
      <c r="AJ30" s="120" t="str">
        <f t="shared" si="1"/>
        <v/>
      </c>
    </row>
    <row r="31" spans="1:36" ht="13.5" customHeight="1">
      <c r="A31" s="60" t="s">
        <v>35</v>
      </c>
      <c r="B31" s="16" t="s">
        <v>79</v>
      </c>
      <c r="C31" s="61" t="s">
        <v>50</v>
      </c>
      <c r="D31" s="201">
        <v>0</v>
      </c>
      <c r="E31" s="202"/>
      <c r="F31" s="203"/>
      <c r="G31" s="204"/>
      <c r="H31" s="205"/>
      <c r="I31" s="205"/>
      <c r="J31" s="205"/>
      <c r="K31" s="205"/>
      <c r="L31" s="205"/>
      <c r="M31" s="205"/>
      <c r="N31" s="205"/>
      <c r="O31" s="205"/>
      <c r="P31" s="205"/>
      <c r="Q31" s="205"/>
      <c r="R31" s="206"/>
      <c r="S31" s="96" t="str">
        <f>IF(D31="","  &lt;-- Kolom SKOR wajib diisi",IF(AND(D31&lt;2,TRIM(G31)=""),"&lt;-- CATATAN PENGUJI wajib diisi",""))</f>
        <v>&lt;-- CATATAN PENGUJI wajib diisi</v>
      </c>
      <c r="T31" s="110" t="str">
        <f t="shared" si="0"/>
        <v xml:space="preserve"> </v>
      </c>
      <c r="U31" s="190">
        <f>D31</f>
        <v>0</v>
      </c>
      <c r="V31" s="191"/>
      <c r="W31" s="192"/>
      <c r="X31" s="204">
        <f t="shared" si="2"/>
        <v>0</v>
      </c>
      <c r="Y31" s="205"/>
      <c r="Z31" s="205"/>
      <c r="AA31" s="205"/>
      <c r="AB31" s="205"/>
      <c r="AC31" s="205"/>
      <c r="AD31" s="205"/>
      <c r="AE31" s="205"/>
      <c r="AF31" s="205"/>
      <c r="AG31" s="205"/>
      <c r="AH31" s="205"/>
      <c r="AI31" s="206"/>
      <c r="AJ31" s="120" t="str">
        <f t="shared" si="1"/>
        <v/>
      </c>
    </row>
    <row r="32" spans="1:36" ht="15" customHeight="1">
      <c r="A32" s="62" t="s">
        <v>21</v>
      </c>
      <c r="B32" s="78"/>
      <c r="C32" s="64"/>
      <c r="D32" s="65">
        <f>SUM(D33:F33,D35,D37:F38)</f>
        <v>0</v>
      </c>
      <c r="E32" s="66" t="s">
        <v>32</v>
      </c>
      <c r="F32" s="67">
        <f>SUM(D33:F33,D35,D37:F38)/8*24</f>
        <v>0</v>
      </c>
      <c r="G32" s="198" t="s">
        <v>90</v>
      </c>
      <c r="H32" s="199"/>
      <c r="I32" s="199"/>
      <c r="J32" s="199"/>
      <c r="K32" s="199"/>
      <c r="L32" s="199"/>
      <c r="M32" s="199"/>
      <c r="N32" s="199"/>
      <c r="O32" s="199"/>
      <c r="P32" s="199"/>
      <c r="Q32" s="199"/>
      <c r="R32" s="200"/>
      <c r="S32" s="108"/>
      <c r="T32" s="110"/>
      <c r="U32" s="65">
        <f>SUM(U33:W33,U35,U37:W38)</f>
        <v>0</v>
      </c>
      <c r="V32" s="66" t="s">
        <v>32</v>
      </c>
      <c r="W32" s="67">
        <f>SUM(U33:W33,U35,U37:W38)/8*24</f>
        <v>0</v>
      </c>
      <c r="X32" s="198" t="s">
        <v>90</v>
      </c>
      <c r="Y32" s="199"/>
      <c r="Z32" s="199"/>
      <c r="AA32" s="199"/>
      <c r="AB32" s="199"/>
      <c r="AC32" s="199"/>
      <c r="AD32" s="199"/>
      <c r="AE32" s="199"/>
      <c r="AF32" s="199"/>
      <c r="AG32" s="199"/>
      <c r="AH32" s="199"/>
      <c r="AI32" s="200"/>
      <c r="AJ32" s="120"/>
    </row>
    <row r="33" spans="1:36" ht="13.5" customHeight="1">
      <c r="A33" s="60" t="s">
        <v>37</v>
      </c>
      <c r="B33" s="14" t="s">
        <v>157</v>
      </c>
      <c r="C33" s="61" t="s">
        <v>50</v>
      </c>
      <c r="D33" s="201">
        <v>0</v>
      </c>
      <c r="E33" s="202"/>
      <c r="F33" s="203"/>
      <c r="G33" s="204"/>
      <c r="H33" s="205"/>
      <c r="I33" s="205"/>
      <c r="J33" s="205"/>
      <c r="K33" s="205"/>
      <c r="L33" s="205"/>
      <c r="M33" s="205"/>
      <c r="N33" s="205"/>
      <c r="O33" s="205"/>
      <c r="P33" s="205"/>
      <c r="Q33" s="205"/>
      <c r="R33" s="206"/>
      <c r="S33" s="96" t="str">
        <f>IF(D33="","  &lt;-- Kolom SKOR wajib diisi",IF(AND(D33&lt;2,TRIM(G33)=""),"&lt;-- CATATAN PENGUJI wajib diisi",""))</f>
        <v>&lt;-- CATATAN PENGUJI wajib diisi</v>
      </c>
      <c r="T33" s="110" t="str">
        <f t="shared" si="0"/>
        <v xml:space="preserve"> </v>
      </c>
      <c r="U33" s="190">
        <f>D33</f>
        <v>0</v>
      </c>
      <c r="V33" s="191"/>
      <c r="W33" s="192"/>
      <c r="X33" s="204">
        <f>G33</f>
        <v>0</v>
      </c>
      <c r="Y33" s="205"/>
      <c r="Z33" s="205"/>
      <c r="AA33" s="205"/>
      <c r="AB33" s="205"/>
      <c r="AC33" s="205"/>
      <c r="AD33" s="205"/>
      <c r="AE33" s="205"/>
      <c r="AF33" s="205"/>
      <c r="AG33" s="205"/>
      <c r="AH33" s="205"/>
      <c r="AI33" s="206"/>
      <c r="AJ33" s="120" t="str">
        <f t="shared" si="1"/>
        <v/>
      </c>
    </row>
    <row r="34" spans="1:36" ht="13.5" customHeight="1">
      <c r="A34" s="60" t="s">
        <v>36</v>
      </c>
      <c r="B34" s="79"/>
      <c r="C34" s="61" t="s">
        <v>50</v>
      </c>
      <c r="D34" s="75"/>
      <c r="E34" s="76" t="s">
        <v>17</v>
      </c>
      <c r="F34" s="76" t="s">
        <v>31</v>
      </c>
      <c r="G34" s="207"/>
      <c r="H34" s="208"/>
      <c r="I34" s="208"/>
      <c r="J34" s="208"/>
      <c r="K34" s="208"/>
      <c r="L34" s="208"/>
      <c r="M34" s="208"/>
      <c r="N34" s="208"/>
      <c r="O34" s="208"/>
      <c r="P34" s="208"/>
      <c r="Q34" s="208"/>
      <c r="R34" s="209"/>
      <c r="S34" s="96" t="str">
        <f>IF(F34="","  &lt;-- Kolom Score wajib diisi",IF(F34&lt;1," &lt;-- Keterangan wajib diisi",""))</f>
        <v/>
      </c>
      <c r="T34" s="110"/>
      <c r="U34" s="75"/>
      <c r="V34" s="76" t="s">
        <v>17</v>
      </c>
      <c r="W34" s="76" t="s">
        <v>31</v>
      </c>
      <c r="X34" s="234"/>
      <c r="Y34" s="235"/>
      <c r="Z34" s="235"/>
      <c r="AA34" s="235"/>
      <c r="AB34" s="235"/>
      <c r="AC34" s="235"/>
      <c r="AD34" s="235"/>
      <c r="AE34" s="235"/>
      <c r="AF34" s="235"/>
      <c r="AG34" s="235"/>
      <c r="AH34" s="235"/>
      <c r="AI34" s="236"/>
      <c r="AJ34" s="120" t="str">
        <f t="shared" si="1"/>
        <v/>
      </c>
    </row>
    <row r="35" spans="1:36" ht="13.5" customHeight="1">
      <c r="A35" s="57" t="s">
        <v>22</v>
      </c>
      <c r="B35" s="15" t="s">
        <v>78</v>
      </c>
      <c r="C35" s="77"/>
      <c r="D35" s="210">
        <f>IF(COUNTA(E35:E36)=2,2,IF(COUNTA(E35:E36)=1,1,0))</f>
        <v>0</v>
      </c>
      <c r="E35" s="13"/>
      <c r="F35" s="73" t="str">
        <f>IF(E35="","T","")</f>
        <v>T</v>
      </c>
      <c r="G35" s="204"/>
      <c r="H35" s="205"/>
      <c r="I35" s="205"/>
      <c r="J35" s="205"/>
      <c r="K35" s="205"/>
      <c r="L35" s="205"/>
      <c r="M35" s="205"/>
      <c r="N35" s="205"/>
      <c r="O35" s="205"/>
      <c r="P35" s="205"/>
      <c r="Q35" s="205"/>
      <c r="R35" s="206"/>
      <c r="S35" s="96" t="str">
        <f>IF(AND(E35="",G35=""),"  &lt;-- Isi Y atau CATATAN PENGUJI","")</f>
        <v xml:space="preserve">  &lt;-- Isi Y atau CATATAN PENGUJI</v>
      </c>
      <c r="T35" s="110" t="str">
        <f>IF(E35&lt;&gt;V35,"x"," ")</f>
        <v xml:space="preserve"> </v>
      </c>
      <c r="U35" s="210">
        <f>IF(COUNTIF(V35:V36,"Y")=2,2,IF(COUNTIF(V35:V36,"Y")=1,1,0))</f>
        <v>0</v>
      </c>
      <c r="V35" s="100">
        <f>E35</f>
        <v>0</v>
      </c>
      <c r="W35" s="101" t="str">
        <f>IF(V35="","T",IF(V35=0,"T",""))</f>
        <v>T</v>
      </c>
      <c r="X35" s="204">
        <f>G35</f>
        <v>0</v>
      </c>
      <c r="Y35" s="205"/>
      <c r="Z35" s="205"/>
      <c r="AA35" s="205"/>
      <c r="AB35" s="205"/>
      <c r="AC35" s="205"/>
      <c r="AD35" s="205"/>
      <c r="AE35" s="205"/>
      <c r="AF35" s="205"/>
      <c r="AG35" s="205"/>
      <c r="AH35" s="205"/>
      <c r="AI35" s="206"/>
      <c r="AJ35" s="120" t="str">
        <f t="shared" si="1"/>
        <v/>
      </c>
    </row>
    <row r="36" spans="1:36" ht="13.5" customHeight="1">
      <c r="A36" s="57" t="s">
        <v>23</v>
      </c>
      <c r="B36" s="15" t="s">
        <v>77</v>
      </c>
      <c r="C36" s="77"/>
      <c r="D36" s="211"/>
      <c r="E36" s="13"/>
      <c r="F36" s="73" t="str">
        <f>IF(E36="","T","")</f>
        <v>T</v>
      </c>
      <c r="G36" s="204"/>
      <c r="H36" s="205"/>
      <c r="I36" s="205"/>
      <c r="J36" s="205"/>
      <c r="K36" s="205"/>
      <c r="L36" s="205"/>
      <c r="M36" s="205"/>
      <c r="N36" s="205"/>
      <c r="O36" s="205"/>
      <c r="P36" s="205"/>
      <c r="Q36" s="205"/>
      <c r="R36" s="206"/>
      <c r="S36" s="96" t="str">
        <f>IF(AND(E36="",G36=""),"  &lt;-- Isi Y atau CATATAN PENGUJI","")</f>
        <v xml:space="preserve">  &lt;-- Isi Y atau CATATAN PENGUJI</v>
      </c>
      <c r="T36" s="110" t="str">
        <f>IF(E36&lt;&gt;V36,"x"," ")</f>
        <v xml:space="preserve"> </v>
      </c>
      <c r="U36" s="211"/>
      <c r="V36" s="100">
        <f>E36</f>
        <v>0</v>
      </c>
      <c r="W36" s="101" t="str">
        <f>IF(V36="","T",IF(V36=0,"T",""))</f>
        <v>T</v>
      </c>
      <c r="X36" s="204">
        <f>G36</f>
        <v>0</v>
      </c>
      <c r="Y36" s="205"/>
      <c r="Z36" s="205"/>
      <c r="AA36" s="205"/>
      <c r="AB36" s="205"/>
      <c r="AC36" s="205"/>
      <c r="AD36" s="205"/>
      <c r="AE36" s="205"/>
      <c r="AF36" s="205"/>
      <c r="AG36" s="205"/>
      <c r="AH36" s="205"/>
      <c r="AI36" s="206"/>
      <c r="AJ36" s="120" t="str">
        <f t="shared" si="1"/>
        <v/>
      </c>
    </row>
    <row r="37" spans="1:36" ht="13.5" customHeight="1">
      <c r="A37" s="57" t="s">
        <v>24</v>
      </c>
      <c r="B37" s="14" t="s">
        <v>159</v>
      </c>
      <c r="C37" s="59" t="s">
        <v>49</v>
      </c>
      <c r="D37" s="201">
        <v>0</v>
      </c>
      <c r="E37" s="202"/>
      <c r="F37" s="203"/>
      <c r="G37" s="204"/>
      <c r="H37" s="205"/>
      <c r="I37" s="205"/>
      <c r="J37" s="205"/>
      <c r="K37" s="205"/>
      <c r="L37" s="205"/>
      <c r="M37" s="205"/>
      <c r="N37" s="205"/>
      <c r="O37" s="205"/>
      <c r="P37" s="205"/>
      <c r="Q37" s="205"/>
      <c r="R37" s="206"/>
      <c r="S37" s="96" t="str">
        <f>IF(D37="","  &lt;-- Kolom SKOR wajib diisi",IF(AND(D37&lt;2,TRIM(G37)=""),"&lt;-- CATATAN PENGUJI wajib diisi",""))</f>
        <v>&lt;-- CATATAN PENGUJI wajib diisi</v>
      </c>
      <c r="T37" s="110" t="str">
        <f t="shared" si="0"/>
        <v xml:space="preserve"> </v>
      </c>
      <c r="U37" s="190">
        <f>D37</f>
        <v>0</v>
      </c>
      <c r="V37" s="191"/>
      <c r="W37" s="192"/>
      <c r="X37" s="204">
        <f>G37</f>
        <v>0</v>
      </c>
      <c r="Y37" s="205"/>
      <c r="Z37" s="205"/>
      <c r="AA37" s="205"/>
      <c r="AB37" s="205"/>
      <c r="AC37" s="205"/>
      <c r="AD37" s="205"/>
      <c r="AE37" s="205"/>
      <c r="AF37" s="205"/>
      <c r="AG37" s="205"/>
      <c r="AH37" s="205"/>
      <c r="AI37" s="206"/>
      <c r="AJ37" s="120" t="str">
        <f t="shared" si="1"/>
        <v/>
      </c>
    </row>
    <row r="38" spans="1:36" ht="13.5" customHeight="1">
      <c r="A38" s="60" t="s">
        <v>25</v>
      </c>
      <c r="B38" s="16" t="s">
        <v>71</v>
      </c>
      <c r="C38" s="61" t="s">
        <v>50</v>
      </c>
      <c r="D38" s="201">
        <v>0</v>
      </c>
      <c r="E38" s="202"/>
      <c r="F38" s="203"/>
      <c r="G38" s="204"/>
      <c r="H38" s="205"/>
      <c r="I38" s="205"/>
      <c r="J38" s="205"/>
      <c r="K38" s="205"/>
      <c r="L38" s="205"/>
      <c r="M38" s="205"/>
      <c r="N38" s="205"/>
      <c r="O38" s="205"/>
      <c r="P38" s="205"/>
      <c r="Q38" s="205"/>
      <c r="R38" s="206"/>
      <c r="S38" s="96" t="str">
        <f>IF(D38="","  &lt;-- Kolom SKOR wajib diisi",IF(AND(D38&lt;2,TRIM(G38)=""),"&lt;-- CATATAN PENGUJI wajib diisi",""))</f>
        <v>&lt;-- CATATAN PENGUJI wajib diisi</v>
      </c>
      <c r="T38" s="110" t="str">
        <f t="shared" si="0"/>
        <v xml:space="preserve"> </v>
      </c>
      <c r="U38" s="190">
        <f>D38</f>
        <v>0</v>
      </c>
      <c r="V38" s="191"/>
      <c r="W38" s="192"/>
      <c r="X38" s="204">
        <f>G38</f>
        <v>0</v>
      </c>
      <c r="Y38" s="205"/>
      <c r="Z38" s="205"/>
      <c r="AA38" s="205"/>
      <c r="AB38" s="205"/>
      <c r="AC38" s="205"/>
      <c r="AD38" s="205"/>
      <c r="AE38" s="205"/>
      <c r="AF38" s="205"/>
      <c r="AG38" s="205"/>
      <c r="AH38" s="205"/>
      <c r="AI38" s="206"/>
      <c r="AJ38" s="120" t="str">
        <f t="shared" si="1"/>
        <v/>
      </c>
    </row>
    <row r="39" spans="1:36" ht="15" customHeight="1">
      <c r="A39" s="62" t="s">
        <v>26</v>
      </c>
      <c r="B39" s="78"/>
      <c r="C39" s="64"/>
      <c r="D39" s="65">
        <f>SUM(D40:F40,D52)</f>
        <v>0</v>
      </c>
      <c r="E39" s="66" t="s">
        <v>32</v>
      </c>
      <c r="F39" s="67">
        <f>SUM(D40:F40,D52)/4*12</f>
        <v>0</v>
      </c>
      <c r="G39" s="198" t="s">
        <v>89</v>
      </c>
      <c r="H39" s="199"/>
      <c r="I39" s="199"/>
      <c r="J39" s="199"/>
      <c r="K39" s="199"/>
      <c r="L39" s="199"/>
      <c r="M39" s="199"/>
      <c r="N39" s="199"/>
      <c r="O39" s="199"/>
      <c r="P39" s="199"/>
      <c r="Q39" s="199"/>
      <c r="R39" s="200"/>
      <c r="S39" s="108"/>
      <c r="T39" s="110" t="str">
        <f t="shared" si="0"/>
        <v xml:space="preserve"> </v>
      </c>
      <c r="U39" s="65">
        <f>SUM(U40:W40,U52)</f>
        <v>0</v>
      </c>
      <c r="V39" s="66" t="s">
        <v>32</v>
      </c>
      <c r="W39" s="67">
        <f>SUM(U40:W40,U52)/4*12</f>
        <v>0</v>
      </c>
      <c r="X39" s="198" t="s">
        <v>89</v>
      </c>
      <c r="Y39" s="199"/>
      <c r="Z39" s="199"/>
      <c r="AA39" s="199"/>
      <c r="AB39" s="199"/>
      <c r="AC39" s="199"/>
      <c r="AD39" s="199"/>
      <c r="AE39" s="199"/>
      <c r="AF39" s="199"/>
      <c r="AG39" s="199"/>
      <c r="AH39" s="199"/>
      <c r="AI39" s="200"/>
      <c r="AJ39" s="120"/>
    </row>
    <row r="40" spans="1:36" ht="13.5" customHeight="1">
      <c r="A40" s="60" t="s">
        <v>38</v>
      </c>
      <c r="B40" s="79"/>
      <c r="C40" s="61" t="s">
        <v>50</v>
      </c>
      <c r="D40" s="223">
        <f>IF(SUM(D43,G43,J43,M43)=4,2,IF(SUM(D43,G43,J43,M43)&gt;=2,1,0))</f>
        <v>0</v>
      </c>
      <c r="E40" s="224"/>
      <c r="F40" s="225"/>
      <c r="G40" s="226"/>
      <c r="H40" s="227"/>
      <c r="I40" s="227"/>
      <c r="J40" s="227"/>
      <c r="K40" s="227"/>
      <c r="L40" s="227"/>
      <c r="M40" s="227"/>
      <c r="N40" s="227"/>
      <c r="O40" s="227"/>
      <c r="P40" s="227"/>
      <c r="Q40" s="227"/>
      <c r="R40" s="228"/>
      <c r="S40" s="96"/>
      <c r="T40" s="110"/>
      <c r="U40" s="223">
        <f>IF(SUM(U43,X43,AA43,AD43)=4,2,IF(SUM(U43,X43,AA43,AD43)&gt;=2,1,0))</f>
        <v>0</v>
      </c>
      <c r="V40" s="224"/>
      <c r="W40" s="225"/>
      <c r="X40" s="105"/>
      <c r="Y40" s="105"/>
      <c r="Z40" s="105"/>
      <c r="AA40" s="105"/>
      <c r="AB40" s="105"/>
      <c r="AC40" s="105"/>
      <c r="AD40" s="105"/>
      <c r="AE40" s="105"/>
      <c r="AF40" s="105"/>
      <c r="AG40" s="105"/>
      <c r="AH40" s="105"/>
      <c r="AI40" s="106"/>
      <c r="AJ40" s="120"/>
    </row>
    <row r="41" spans="1:36" ht="15" customHeight="1">
      <c r="A41" s="229" t="s">
        <v>153</v>
      </c>
      <c r="B41" s="230"/>
      <c r="C41" s="80"/>
      <c r="D41" s="233" t="s">
        <v>27</v>
      </c>
      <c r="E41" s="222"/>
      <c r="F41" s="222"/>
      <c r="G41" s="222" t="s">
        <v>28</v>
      </c>
      <c r="H41" s="222"/>
      <c r="I41" s="222"/>
      <c r="J41" s="222" t="s">
        <v>29</v>
      </c>
      <c r="K41" s="222"/>
      <c r="L41" s="222"/>
      <c r="M41" s="222" t="s">
        <v>30</v>
      </c>
      <c r="N41" s="222"/>
      <c r="O41" s="222"/>
      <c r="P41" s="207"/>
      <c r="Q41" s="208"/>
      <c r="R41" s="209"/>
      <c r="S41" s="116"/>
      <c r="T41" s="110"/>
      <c r="U41" s="221" t="s">
        <v>27</v>
      </c>
      <c r="V41" s="222"/>
      <c r="W41" s="222"/>
      <c r="X41" s="222" t="s">
        <v>28</v>
      </c>
      <c r="Y41" s="222"/>
      <c r="Z41" s="222"/>
      <c r="AA41" s="222" t="s">
        <v>29</v>
      </c>
      <c r="AB41" s="222"/>
      <c r="AC41" s="222"/>
      <c r="AD41" s="222" t="s">
        <v>30</v>
      </c>
      <c r="AE41" s="222"/>
      <c r="AF41" s="222"/>
      <c r="AG41" s="207"/>
      <c r="AH41" s="208"/>
      <c r="AI41" s="209"/>
      <c r="AJ41" s="120"/>
    </row>
    <row r="42" spans="1:36" ht="15" customHeight="1">
      <c r="A42" s="231"/>
      <c r="B42" s="232"/>
      <c r="C42" s="81"/>
      <c r="D42" s="82"/>
      <c r="E42" s="76" t="s">
        <v>17</v>
      </c>
      <c r="F42" s="76" t="s">
        <v>31</v>
      </c>
      <c r="G42" s="83"/>
      <c r="H42" s="76" t="s">
        <v>17</v>
      </c>
      <c r="I42" s="76" t="s">
        <v>31</v>
      </c>
      <c r="J42" s="83"/>
      <c r="K42" s="76" t="s">
        <v>17</v>
      </c>
      <c r="L42" s="76" t="s">
        <v>31</v>
      </c>
      <c r="M42" s="83"/>
      <c r="N42" s="76" t="s">
        <v>17</v>
      </c>
      <c r="O42" s="76" t="s">
        <v>31</v>
      </c>
      <c r="P42" s="104"/>
      <c r="Q42" s="105"/>
      <c r="R42" s="106"/>
      <c r="S42" s="116"/>
      <c r="T42" s="110"/>
      <c r="U42" s="82"/>
      <c r="V42" s="76" t="s">
        <v>17</v>
      </c>
      <c r="W42" s="76" t="s">
        <v>31</v>
      </c>
      <c r="X42" s="83"/>
      <c r="Y42" s="76" t="s">
        <v>17</v>
      </c>
      <c r="Z42" s="76" t="s">
        <v>31</v>
      </c>
      <c r="AA42" s="83"/>
      <c r="AB42" s="76" t="s">
        <v>17</v>
      </c>
      <c r="AC42" s="76" t="s">
        <v>31</v>
      </c>
      <c r="AD42" s="83"/>
      <c r="AE42" s="76" t="s">
        <v>17</v>
      </c>
      <c r="AF42" s="76" t="s">
        <v>31</v>
      </c>
      <c r="AG42" s="104"/>
      <c r="AH42" s="105"/>
      <c r="AI42" s="106"/>
      <c r="AJ42" s="120"/>
    </row>
    <row r="43" spans="1:36" ht="13.5" customHeight="1">
      <c r="A43" s="60" t="s">
        <v>39</v>
      </c>
      <c r="B43" s="14" t="s">
        <v>96</v>
      </c>
      <c r="C43" s="84"/>
      <c r="D43" s="218">
        <f>IF(COUNTA(E43:E50)=8,1,0)</f>
        <v>0</v>
      </c>
      <c r="E43" s="13"/>
      <c r="F43" s="85" t="str">
        <f>IF(E43="","T","")</f>
        <v>T</v>
      </c>
      <c r="G43" s="215">
        <f>IF(COUNTA(H43:H50)=8,1,0)</f>
        <v>0</v>
      </c>
      <c r="H43" s="13"/>
      <c r="I43" s="85" t="str">
        <f>IF(H43="","T","")</f>
        <v>T</v>
      </c>
      <c r="J43" s="215">
        <f>IF(COUNTA(K43:K50)=8,1,0)</f>
        <v>0</v>
      </c>
      <c r="K43" s="13"/>
      <c r="L43" s="85" t="str">
        <f>IF(K43="","T","")</f>
        <v>T</v>
      </c>
      <c r="M43" s="215">
        <f>IF(COUNTA(N43:N50)=8,1,0)</f>
        <v>0</v>
      </c>
      <c r="N43" s="13"/>
      <c r="O43" s="85" t="str">
        <f>IF(N43="","T","")</f>
        <v>T</v>
      </c>
      <c r="P43" s="212"/>
      <c r="Q43" s="213"/>
      <c r="R43" s="214"/>
      <c r="S43" s="96" t="str">
        <f t="shared" ref="S43:S50" si="8">IF(AND(E43="",P43=""),"  &lt;-- Isi Y atau CATATAN PENGUJI","")</f>
        <v xml:space="preserve">  &lt;-- Isi Y atau CATATAN PENGUJI</v>
      </c>
      <c r="T43" s="110" t="str">
        <f>IF(E43&lt;&gt;V43,"x",IF(H43&lt;&gt;Y43,"x",IF(K43&lt;&gt;AB43,"x",IF(N43&lt;&gt;AE43,"x"," "))))</f>
        <v xml:space="preserve"> </v>
      </c>
      <c r="U43" s="218">
        <f>IF(COUNTIF(V43:V50,"Y")=8,1,0)</f>
        <v>0</v>
      </c>
      <c r="V43" s="100">
        <f>E43</f>
        <v>0</v>
      </c>
      <c r="W43" s="102" t="str">
        <f>IF(V43="","T",IF(V43=0,"T",""))</f>
        <v>T</v>
      </c>
      <c r="X43" s="215">
        <f>IF(COUNTIF(Y43:Y50,"Y")=8,1,0)</f>
        <v>0</v>
      </c>
      <c r="Y43" s="100">
        <f t="shared" ref="Y43:Y50" si="9">H43</f>
        <v>0</v>
      </c>
      <c r="Z43" s="102" t="str">
        <f>IF(Y43="","T",IF(Y43=0,"T",""))</f>
        <v>T</v>
      </c>
      <c r="AA43" s="215">
        <f>IF(COUNTIF(AB43:AB50,"Y")=8,1,0)</f>
        <v>0</v>
      </c>
      <c r="AB43" s="100">
        <f t="shared" ref="AB43:AB50" si="10">K43</f>
        <v>0</v>
      </c>
      <c r="AC43" s="102" t="str">
        <f>IF(AB43="","T",IF(AB43=0,"T",""))</f>
        <v>T</v>
      </c>
      <c r="AD43" s="215">
        <f>IF(COUNTIF(AE43:AE50,"Y")=8,1,0)</f>
        <v>0</v>
      </c>
      <c r="AE43" s="100">
        <f>N43</f>
        <v>0</v>
      </c>
      <c r="AF43" s="102" t="str">
        <f>IF(AE43="","T",IF(AE43=0,"T",""))</f>
        <v>T</v>
      </c>
      <c r="AG43" s="204">
        <f>P43</f>
        <v>0</v>
      </c>
      <c r="AH43" s="205"/>
      <c r="AI43" s="206"/>
      <c r="AJ43" s="120" t="str">
        <f t="shared" si="1"/>
        <v/>
      </c>
    </row>
    <row r="44" spans="1:36" ht="13.5" customHeight="1">
      <c r="A44" s="57" t="s">
        <v>58</v>
      </c>
      <c r="B44" s="16" t="s">
        <v>82</v>
      </c>
      <c r="C44" s="77"/>
      <c r="D44" s="219"/>
      <c r="E44" s="13"/>
      <c r="F44" s="85" t="str">
        <f t="shared" ref="F44:F50" si="11">IF(E44="","T","")</f>
        <v>T</v>
      </c>
      <c r="G44" s="216"/>
      <c r="H44" s="13"/>
      <c r="I44" s="85" t="str">
        <f t="shared" ref="I44:I50" si="12">IF(H44="","T","")</f>
        <v>T</v>
      </c>
      <c r="J44" s="216"/>
      <c r="K44" s="13"/>
      <c r="L44" s="85" t="str">
        <f t="shared" ref="L44:L50" si="13">IF(K44="","T","")</f>
        <v>T</v>
      </c>
      <c r="M44" s="216"/>
      <c r="N44" s="13"/>
      <c r="O44" s="85" t="str">
        <f t="shared" ref="O44:O50" si="14">IF(N44="","T","")</f>
        <v>T</v>
      </c>
      <c r="P44" s="212"/>
      <c r="Q44" s="213"/>
      <c r="R44" s="214"/>
      <c r="S44" s="96" t="str">
        <f t="shared" si="8"/>
        <v xml:space="preserve">  &lt;-- Isi Y atau CATATAN PENGUJI</v>
      </c>
      <c r="T44" s="110" t="str">
        <f t="shared" ref="T44:T50" si="15">IF(E44&lt;&gt;V44,"x",IF(H44&lt;&gt;Y44,"x",IF(K44&lt;&gt;AB44,"x",IF(N44&lt;&gt;AE44,"x"," "))))</f>
        <v xml:space="preserve"> </v>
      </c>
      <c r="U44" s="219"/>
      <c r="V44" s="100">
        <f t="shared" ref="V44:V50" si="16">E44</f>
        <v>0</v>
      </c>
      <c r="W44" s="102" t="str">
        <f t="shared" ref="W44:W50" si="17">IF(V44="","T",IF(V44=0,"T",""))</f>
        <v>T</v>
      </c>
      <c r="X44" s="216"/>
      <c r="Y44" s="100">
        <f t="shared" si="9"/>
        <v>0</v>
      </c>
      <c r="Z44" s="102" t="str">
        <f t="shared" ref="Z44:Z50" si="18">IF(Y44="","T",IF(Y44=0,"T",""))</f>
        <v>T</v>
      </c>
      <c r="AA44" s="216"/>
      <c r="AB44" s="100">
        <f t="shared" si="10"/>
        <v>0</v>
      </c>
      <c r="AC44" s="102" t="str">
        <f t="shared" ref="AC44:AC50" si="19">IF(AB44="","T",IF(AB44=0,"T",""))</f>
        <v>T</v>
      </c>
      <c r="AD44" s="216"/>
      <c r="AE44" s="100">
        <f t="shared" ref="AE44:AE50" si="20">N44</f>
        <v>0</v>
      </c>
      <c r="AF44" s="102" t="str">
        <f t="shared" ref="AF44:AF50" si="21">IF(AE44="","T",IF(AE44=0,"T",""))</f>
        <v>T</v>
      </c>
      <c r="AG44" s="204">
        <f t="shared" ref="AG44:AG50" si="22">P44</f>
        <v>0</v>
      </c>
      <c r="AH44" s="205"/>
      <c r="AI44" s="206"/>
      <c r="AJ44" s="120" t="str">
        <f t="shared" si="1"/>
        <v/>
      </c>
    </row>
    <row r="45" spans="1:36" ht="13.5" customHeight="1">
      <c r="A45" s="60" t="s">
        <v>59</v>
      </c>
      <c r="B45" s="16" t="s">
        <v>40</v>
      </c>
      <c r="C45" s="84"/>
      <c r="D45" s="219"/>
      <c r="E45" s="13"/>
      <c r="F45" s="85" t="str">
        <f t="shared" si="11"/>
        <v>T</v>
      </c>
      <c r="G45" s="216"/>
      <c r="H45" s="13"/>
      <c r="I45" s="85" t="str">
        <f t="shared" si="12"/>
        <v>T</v>
      </c>
      <c r="J45" s="216"/>
      <c r="K45" s="13"/>
      <c r="L45" s="85" t="str">
        <f t="shared" si="13"/>
        <v>T</v>
      </c>
      <c r="M45" s="216"/>
      <c r="N45" s="13"/>
      <c r="O45" s="85" t="str">
        <f t="shared" si="14"/>
        <v>T</v>
      </c>
      <c r="P45" s="212"/>
      <c r="Q45" s="213"/>
      <c r="R45" s="214"/>
      <c r="S45" s="96" t="str">
        <f t="shared" si="8"/>
        <v xml:space="preserve">  &lt;-- Isi Y atau CATATAN PENGUJI</v>
      </c>
      <c r="T45" s="110" t="str">
        <f t="shared" si="15"/>
        <v xml:space="preserve"> </v>
      </c>
      <c r="U45" s="219"/>
      <c r="V45" s="100">
        <f t="shared" si="16"/>
        <v>0</v>
      </c>
      <c r="W45" s="102" t="str">
        <f t="shared" si="17"/>
        <v>T</v>
      </c>
      <c r="X45" s="216"/>
      <c r="Y45" s="100">
        <f t="shared" si="9"/>
        <v>0</v>
      </c>
      <c r="Z45" s="102" t="str">
        <f t="shared" si="18"/>
        <v>T</v>
      </c>
      <c r="AA45" s="216"/>
      <c r="AB45" s="100">
        <f t="shared" si="10"/>
        <v>0</v>
      </c>
      <c r="AC45" s="102" t="str">
        <f t="shared" si="19"/>
        <v>T</v>
      </c>
      <c r="AD45" s="216"/>
      <c r="AE45" s="100">
        <f t="shared" si="20"/>
        <v>0</v>
      </c>
      <c r="AF45" s="102" t="str">
        <f t="shared" si="21"/>
        <v>T</v>
      </c>
      <c r="AG45" s="204">
        <f t="shared" si="22"/>
        <v>0</v>
      </c>
      <c r="AH45" s="205"/>
      <c r="AI45" s="206"/>
      <c r="AJ45" s="120" t="str">
        <f t="shared" si="1"/>
        <v/>
      </c>
    </row>
    <row r="46" spans="1:36" ht="13.5" customHeight="1">
      <c r="A46" s="60" t="s">
        <v>60</v>
      </c>
      <c r="B46" s="14" t="s">
        <v>87</v>
      </c>
      <c r="C46" s="40"/>
      <c r="D46" s="219"/>
      <c r="E46" s="13"/>
      <c r="F46" s="85" t="str">
        <f t="shared" si="11"/>
        <v>T</v>
      </c>
      <c r="G46" s="216"/>
      <c r="H46" s="13"/>
      <c r="I46" s="85" t="str">
        <f t="shared" si="12"/>
        <v>T</v>
      </c>
      <c r="J46" s="216"/>
      <c r="K46" s="13"/>
      <c r="L46" s="85" t="str">
        <f t="shared" si="13"/>
        <v>T</v>
      </c>
      <c r="M46" s="216"/>
      <c r="N46" s="13"/>
      <c r="O46" s="85" t="str">
        <f t="shared" si="14"/>
        <v>T</v>
      </c>
      <c r="P46" s="212"/>
      <c r="Q46" s="213"/>
      <c r="R46" s="214"/>
      <c r="S46" s="96" t="str">
        <f t="shared" si="8"/>
        <v xml:space="preserve">  &lt;-- Isi Y atau CATATAN PENGUJI</v>
      </c>
      <c r="T46" s="110" t="str">
        <f t="shared" si="15"/>
        <v xml:space="preserve"> </v>
      </c>
      <c r="U46" s="219"/>
      <c r="V46" s="100">
        <f t="shared" si="16"/>
        <v>0</v>
      </c>
      <c r="W46" s="102" t="str">
        <f t="shared" si="17"/>
        <v>T</v>
      </c>
      <c r="X46" s="216"/>
      <c r="Y46" s="100">
        <f t="shared" si="9"/>
        <v>0</v>
      </c>
      <c r="Z46" s="102" t="str">
        <f t="shared" si="18"/>
        <v>T</v>
      </c>
      <c r="AA46" s="216"/>
      <c r="AB46" s="100">
        <f t="shared" si="10"/>
        <v>0</v>
      </c>
      <c r="AC46" s="102" t="str">
        <f t="shared" si="19"/>
        <v>T</v>
      </c>
      <c r="AD46" s="216"/>
      <c r="AE46" s="100">
        <f t="shared" si="20"/>
        <v>0</v>
      </c>
      <c r="AF46" s="102" t="str">
        <f t="shared" si="21"/>
        <v>T</v>
      </c>
      <c r="AG46" s="204">
        <f t="shared" si="22"/>
        <v>0</v>
      </c>
      <c r="AH46" s="205"/>
      <c r="AI46" s="206"/>
      <c r="AJ46" s="120" t="str">
        <f t="shared" si="1"/>
        <v/>
      </c>
    </row>
    <row r="47" spans="1:36" ht="13.5" customHeight="1">
      <c r="A47" s="60" t="s">
        <v>61</v>
      </c>
      <c r="B47" s="14" t="s">
        <v>86</v>
      </c>
      <c r="C47" s="84"/>
      <c r="D47" s="219"/>
      <c r="E47" s="13"/>
      <c r="F47" s="85" t="str">
        <f t="shared" si="11"/>
        <v>T</v>
      </c>
      <c r="G47" s="216"/>
      <c r="H47" s="13"/>
      <c r="I47" s="85" t="str">
        <f t="shared" si="12"/>
        <v>T</v>
      </c>
      <c r="J47" s="216"/>
      <c r="K47" s="13"/>
      <c r="L47" s="85" t="str">
        <f t="shared" si="13"/>
        <v>T</v>
      </c>
      <c r="M47" s="216"/>
      <c r="N47" s="13"/>
      <c r="O47" s="85" t="str">
        <f t="shared" si="14"/>
        <v>T</v>
      </c>
      <c r="P47" s="212"/>
      <c r="Q47" s="213"/>
      <c r="R47" s="214"/>
      <c r="S47" s="96" t="str">
        <f t="shared" si="8"/>
        <v xml:space="preserve">  &lt;-- Isi Y atau CATATAN PENGUJI</v>
      </c>
      <c r="T47" s="110" t="str">
        <f t="shared" si="15"/>
        <v xml:space="preserve"> </v>
      </c>
      <c r="U47" s="219"/>
      <c r="V47" s="100">
        <f t="shared" si="16"/>
        <v>0</v>
      </c>
      <c r="W47" s="102" t="str">
        <f t="shared" si="17"/>
        <v>T</v>
      </c>
      <c r="X47" s="216"/>
      <c r="Y47" s="100">
        <f t="shared" si="9"/>
        <v>0</v>
      </c>
      <c r="Z47" s="102" t="str">
        <f t="shared" si="18"/>
        <v>T</v>
      </c>
      <c r="AA47" s="216"/>
      <c r="AB47" s="100">
        <f t="shared" si="10"/>
        <v>0</v>
      </c>
      <c r="AC47" s="102" t="str">
        <f t="shared" si="19"/>
        <v>T</v>
      </c>
      <c r="AD47" s="216"/>
      <c r="AE47" s="100">
        <f t="shared" si="20"/>
        <v>0</v>
      </c>
      <c r="AF47" s="102" t="str">
        <f t="shared" si="21"/>
        <v>T</v>
      </c>
      <c r="AG47" s="204">
        <f t="shared" si="22"/>
        <v>0</v>
      </c>
      <c r="AH47" s="205"/>
      <c r="AI47" s="206"/>
      <c r="AJ47" s="120" t="str">
        <f t="shared" si="1"/>
        <v/>
      </c>
    </row>
    <row r="48" spans="1:36" ht="13.5" customHeight="1">
      <c r="A48" s="60" t="s">
        <v>62</v>
      </c>
      <c r="B48" s="16" t="s">
        <v>41</v>
      </c>
      <c r="C48" s="84"/>
      <c r="D48" s="219"/>
      <c r="E48" s="13"/>
      <c r="F48" s="85" t="str">
        <f t="shared" si="11"/>
        <v>T</v>
      </c>
      <c r="G48" s="216"/>
      <c r="H48" s="13"/>
      <c r="I48" s="85" t="str">
        <f t="shared" si="12"/>
        <v>T</v>
      </c>
      <c r="J48" s="216"/>
      <c r="K48" s="13"/>
      <c r="L48" s="85" t="str">
        <f t="shared" si="13"/>
        <v>T</v>
      </c>
      <c r="M48" s="216"/>
      <c r="N48" s="13"/>
      <c r="O48" s="85" t="str">
        <f t="shared" si="14"/>
        <v>T</v>
      </c>
      <c r="P48" s="212"/>
      <c r="Q48" s="213"/>
      <c r="R48" s="214"/>
      <c r="S48" s="96" t="str">
        <f t="shared" si="8"/>
        <v xml:space="preserve">  &lt;-- Isi Y atau CATATAN PENGUJI</v>
      </c>
      <c r="T48" s="110" t="str">
        <f t="shared" si="15"/>
        <v xml:space="preserve"> </v>
      </c>
      <c r="U48" s="219"/>
      <c r="V48" s="100">
        <f t="shared" si="16"/>
        <v>0</v>
      </c>
      <c r="W48" s="102" t="str">
        <f t="shared" si="17"/>
        <v>T</v>
      </c>
      <c r="X48" s="216"/>
      <c r="Y48" s="100">
        <f t="shared" si="9"/>
        <v>0</v>
      </c>
      <c r="Z48" s="102" t="str">
        <f t="shared" si="18"/>
        <v>T</v>
      </c>
      <c r="AA48" s="216"/>
      <c r="AB48" s="100">
        <f t="shared" si="10"/>
        <v>0</v>
      </c>
      <c r="AC48" s="102" t="str">
        <f t="shared" si="19"/>
        <v>T</v>
      </c>
      <c r="AD48" s="216"/>
      <c r="AE48" s="100">
        <f t="shared" si="20"/>
        <v>0</v>
      </c>
      <c r="AF48" s="102" t="str">
        <f t="shared" si="21"/>
        <v>T</v>
      </c>
      <c r="AG48" s="204">
        <f t="shared" si="22"/>
        <v>0</v>
      </c>
      <c r="AH48" s="205"/>
      <c r="AI48" s="206"/>
      <c r="AJ48" s="120" t="str">
        <f t="shared" si="1"/>
        <v/>
      </c>
    </row>
    <row r="49" spans="1:36" ht="13.5" customHeight="1">
      <c r="A49" s="60" t="s">
        <v>63</v>
      </c>
      <c r="B49" s="16" t="s">
        <v>81</v>
      </c>
      <c r="C49" s="84"/>
      <c r="D49" s="219"/>
      <c r="E49" s="13"/>
      <c r="F49" s="85" t="str">
        <f t="shared" si="11"/>
        <v>T</v>
      </c>
      <c r="G49" s="216"/>
      <c r="H49" s="13"/>
      <c r="I49" s="85" t="str">
        <f t="shared" si="12"/>
        <v>T</v>
      </c>
      <c r="J49" s="216"/>
      <c r="K49" s="13"/>
      <c r="L49" s="85" t="str">
        <f t="shared" si="13"/>
        <v>T</v>
      </c>
      <c r="M49" s="216"/>
      <c r="N49" s="13"/>
      <c r="O49" s="85" t="str">
        <f t="shared" si="14"/>
        <v>T</v>
      </c>
      <c r="P49" s="212"/>
      <c r="Q49" s="213"/>
      <c r="R49" s="214"/>
      <c r="S49" s="96" t="str">
        <f t="shared" si="8"/>
        <v xml:space="preserve">  &lt;-- Isi Y atau CATATAN PENGUJI</v>
      </c>
      <c r="T49" s="110" t="str">
        <f t="shared" si="15"/>
        <v xml:space="preserve"> </v>
      </c>
      <c r="U49" s="219"/>
      <c r="V49" s="100">
        <f t="shared" si="16"/>
        <v>0</v>
      </c>
      <c r="W49" s="102" t="str">
        <f t="shared" si="17"/>
        <v>T</v>
      </c>
      <c r="X49" s="216"/>
      <c r="Y49" s="100">
        <f t="shared" si="9"/>
        <v>0</v>
      </c>
      <c r="Z49" s="102" t="str">
        <f t="shared" si="18"/>
        <v>T</v>
      </c>
      <c r="AA49" s="216"/>
      <c r="AB49" s="100">
        <f t="shared" si="10"/>
        <v>0</v>
      </c>
      <c r="AC49" s="102" t="str">
        <f t="shared" si="19"/>
        <v>T</v>
      </c>
      <c r="AD49" s="216"/>
      <c r="AE49" s="100">
        <f t="shared" si="20"/>
        <v>0</v>
      </c>
      <c r="AF49" s="102" t="str">
        <f t="shared" si="21"/>
        <v>T</v>
      </c>
      <c r="AG49" s="204">
        <f t="shared" si="22"/>
        <v>0</v>
      </c>
      <c r="AH49" s="205"/>
      <c r="AI49" s="206"/>
      <c r="AJ49" s="120" t="str">
        <f t="shared" si="1"/>
        <v/>
      </c>
    </row>
    <row r="50" spans="1:36" ht="13.5" customHeight="1">
      <c r="A50" s="60" t="s">
        <v>64</v>
      </c>
      <c r="B50" s="14" t="s">
        <v>97</v>
      </c>
      <c r="C50" s="84"/>
      <c r="D50" s="220"/>
      <c r="E50" s="13"/>
      <c r="F50" s="85" t="str">
        <f t="shared" si="11"/>
        <v>T</v>
      </c>
      <c r="G50" s="217"/>
      <c r="H50" s="13"/>
      <c r="I50" s="85" t="str">
        <f t="shared" si="12"/>
        <v>T</v>
      </c>
      <c r="J50" s="217"/>
      <c r="K50" s="13"/>
      <c r="L50" s="85" t="str">
        <f t="shared" si="13"/>
        <v>T</v>
      </c>
      <c r="M50" s="217"/>
      <c r="N50" s="13"/>
      <c r="O50" s="85" t="str">
        <f t="shared" si="14"/>
        <v>T</v>
      </c>
      <c r="P50" s="212"/>
      <c r="Q50" s="213"/>
      <c r="R50" s="214"/>
      <c r="S50" s="96" t="str">
        <f t="shared" si="8"/>
        <v xml:space="preserve">  &lt;-- Isi Y atau CATATAN PENGUJI</v>
      </c>
      <c r="T50" s="110" t="str">
        <f t="shared" si="15"/>
        <v xml:space="preserve"> </v>
      </c>
      <c r="U50" s="220"/>
      <c r="V50" s="100">
        <f t="shared" si="16"/>
        <v>0</v>
      </c>
      <c r="W50" s="102" t="str">
        <f t="shared" si="17"/>
        <v>T</v>
      </c>
      <c r="X50" s="217"/>
      <c r="Y50" s="100">
        <f t="shared" si="9"/>
        <v>0</v>
      </c>
      <c r="Z50" s="102" t="str">
        <f t="shared" si="18"/>
        <v>T</v>
      </c>
      <c r="AA50" s="217"/>
      <c r="AB50" s="100">
        <f t="shared" si="10"/>
        <v>0</v>
      </c>
      <c r="AC50" s="102" t="str">
        <f t="shared" si="19"/>
        <v>T</v>
      </c>
      <c r="AD50" s="217"/>
      <c r="AE50" s="100">
        <f t="shared" si="20"/>
        <v>0</v>
      </c>
      <c r="AF50" s="102" t="str">
        <f t="shared" si="21"/>
        <v>T</v>
      </c>
      <c r="AG50" s="204">
        <f t="shared" si="22"/>
        <v>0</v>
      </c>
      <c r="AH50" s="205"/>
      <c r="AI50" s="206"/>
      <c r="AJ50" s="120" t="str">
        <f t="shared" si="1"/>
        <v/>
      </c>
    </row>
    <row r="51" spans="1:36" ht="16.5" customHeight="1">
      <c r="A51" s="60" t="s">
        <v>42</v>
      </c>
      <c r="B51" s="86"/>
      <c r="C51" s="61" t="s">
        <v>50</v>
      </c>
      <c r="D51" s="75"/>
      <c r="E51" s="76" t="s">
        <v>17</v>
      </c>
      <c r="F51" s="76" t="s">
        <v>31</v>
      </c>
      <c r="G51" s="207"/>
      <c r="H51" s="208"/>
      <c r="I51" s="208"/>
      <c r="J51" s="208"/>
      <c r="K51" s="208"/>
      <c r="L51" s="208"/>
      <c r="M51" s="208"/>
      <c r="N51" s="208"/>
      <c r="O51" s="208"/>
      <c r="P51" s="208"/>
      <c r="Q51" s="208"/>
      <c r="R51" s="209"/>
      <c r="S51" s="96"/>
      <c r="T51" s="110"/>
      <c r="U51" s="75"/>
      <c r="V51" s="76" t="s">
        <v>17</v>
      </c>
      <c r="W51" s="76" t="s">
        <v>31</v>
      </c>
      <c r="X51" s="207"/>
      <c r="Y51" s="208"/>
      <c r="Z51" s="208"/>
      <c r="AA51" s="208"/>
      <c r="AB51" s="208"/>
      <c r="AC51" s="208"/>
      <c r="AD51" s="208"/>
      <c r="AE51" s="208"/>
      <c r="AF51" s="208"/>
      <c r="AG51" s="208"/>
      <c r="AH51" s="208"/>
      <c r="AI51" s="209"/>
      <c r="AJ51" s="120"/>
    </row>
    <row r="52" spans="1:36" ht="13.5" customHeight="1">
      <c r="A52" s="60" t="s">
        <v>65</v>
      </c>
      <c r="B52" s="14" t="s">
        <v>158</v>
      </c>
      <c r="C52" s="87" t="s">
        <v>51</v>
      </c>
      <c r="D52" s="210">
        <f>IF(COUNTA(E52:E53)=2,2,IF(COUNTA(E52:E53)=1,1,0))</f>
        <v>0</v>
      </c>
      <c r="E52" s="13"/>
      <c r="F52" s="73" t="str">
        <f>IF(E52="","T","")</f>
        <v>T</v>
      </c>
      <c r="G52" s="204"/>
      <c r="H52" s="205"/>
      <c r="I52" s="205"/>
      <c r="J52" s="205"/>
      <c r="K52" s="205"/>
      <c r="L52" s="205"/>
      <c r="M52" s="205"/>
      <c r="N52" s="205"/>
      <c r="O52" s="205"/>
      <c r="P52" s="205"/>
      <c r="Q52" s="205"/>
      <c r="R52" s="206"/>
      <c r="S52" s="96" t="str">
        <f>IF(AND(E52="",G52=""),"  &lt;-- Isi Y atau CATATAN PENGUJI","")</f>
        <v xml:space="preserve">  &lt;-- Isi Y atau CATATAN PENGUJI</v>
      </c>
      <c r="T52" s="110" t="str">
        <f>IF(E52&lt;&gt;V52,"x"," ")</f>
        <v xml:space="preserve"> </v>
      </c>
      <c r="U52" s="210">
        <f>IF(COUNTIF(V52:V53,"Y")=2,2,IF(COUNTIF(V52:V53,"Y")=1,1,0))</f>
        <v>0</v>
      </c>
      <c r="V52" s="100">
        <f>E52</f>
        <v>0</v>
      </c>
      <c r="W52" s="101" t="str">
        <f>IF(V52="","T",IF(V52=0,"T",""))</f>
        <v>T</v>
      </c>
      <c r="X52" s="204">
        <f>G52</f>
        <v>0</v>
      </c>
      <c r="Y52" s="205"/>
      <c r="Z52" s="205"/>
      <c r="AA52" s="205"/>
      <c r="AB52" s="205"/>
      <c r="AC52" s="205"/>
      <c r="AD52" s="205"/>
      <c r="AE52" s="205"/>
      <c r="AF52" s="205"/>
      <c r="AG52" s="205"/>
      <c r="AH52" s="205"/>
      <c r="AI52" s="206"/>
      <c r="AJ52" s="120" t="str">
        <f t="shared" si="1"/>
        <v/>
      </c>
    </row>
    <row r="53" spans="1:36" ht="13.5" customHeight="1">
      <c r="A53" s="60" t="s">
        <v>66</v>
      </c>
      <c r="B53" s="16" t="s">
        <v>83</v>
      </c>
      <c r="C53" s="87" t="s">
        <v>51</v>
      </c>
      <c r="D53" s="211"/>
      <c r="E53" s="13"/>
      <c r="F53" s="73" t="str">
        <f>IF(E53="","T","")</f>
        <v>T</v>
      </c>
      <c r="G53" s="204"/>
      <c r="H53" s="205"/>
      <c r="I53" s="205"/>
      <c r="J53" s="205"/>
      <c r="K53" s="205"/>
      <c r="L53" s="205"/>
      <c r="M53" s="205"/>
      <c r="N53" s="205"/>
      <c r="O53" s="205"/>
      <c r="P53" s="205"/>
      <c r="Q53" s="205"/>
      <c r="R53" s="206"/>
      <c r="S53" s="96" t="str">
        <f>IF(AND(E53="",G53=""),"  &lt;-- Isi Y atau CATATAN PENGUJI","")</f>
        <v xml:space="preserve">  &lt;-- Isi Y atau CATATAN PENGUJI</v>
      </c>
      <c r="T53" s="110" t="str">
        <f>IF(E53&lt;&gt;V53,"x"," ")</f>
        <v xml:space="preserve"> </v>
      </c>
      <c r="U53" s="211"/>
      <c r="V53" s="100">
        <f>E53</f>
        <v>0</v>
      </c>
      <c r="W53" s="101" t="str">
        <f>IF(V53="","T",IF(V53=0,"T",""))</f>
        <v>T</v>
      </c>
      <c r="X53" s="204">
        <f>G53</f>
        <v>0</v>
      </c>
      <c r="Y53" s="205"/>
      <c r="Z53" s="205"/>
      <c r="AA53" s="205"/>
      <c r="AB53" s="205"/>
      <c r="AC53" s="205"/>
      <c r="AD53" s="205"/>
      <c r="AE53" s="205"/>
      <c r="AF53" s="205"/>
      <c r="AG53" s="205"/>
      <c r="AH53" s="205"/>
      <c r="AI53" s="206"/>
      <c r="AJ53" s="120" t="str">
        <f t="shared" si="1"/>
        <v/>
      </c>
    </row>
    <row r="54" spans="1:36" ht="15" customHeight="1">
      <c r="A54" s="62" t="s">
        <v>4</v>
      </c>
      <c r="B54" s="78"/>
      <c r="C54" s="64"/>
      <c r="D54" s="65">
        <f>SUM(D55:F56)</f>
        <v>0</v>
      </c>
      <c r="E54" s="66" t="s">
        <v>32</v>
      </c>
      <c r="F54" s="67">
        <f>SUM(D55:F56)/4*9</f>
        <v>0</v>
      </c>
      <c r="G54" s="198" t="s">
        <v>88</v>
      </c>
      <c r="H54" s="199"/>
      <c r="I54" s="199"/>
      <c r="J54" s="199"/>
      <c r="K54" s="199"/>
      <c r="L54" s="199"/>
      <c r="M54" s="199"/>
      <c r="N54" s="199"/>
      <c r="O54" s="199"/>
      <c r="P54" s="199"/>
      <c r="Q54" s="199"/>
      <c r="R54" s="200"/>
      <c r="S54" s="108"/>
      <c r="T54" s="110"/>
      <c r="U54" s="65">
        <f>SUM(U55:W56)</f>
        <v>0</v>
      </c>
      <c r="V54" s="66" t="s">
        <v>32</v>
      </c>
      <c r="W54" s="67">
        <f>SUM(U55:W56)/4*9</f>
        <v>0</v>
      </c>
      <c r="X54" s="198" t="s">
        <v>88</v>
      </c>
      <c r="Y54" s="199"/>
      <c r="Z54" s="199"/>
      <c r="AA54" s="199"/>
      <c r="AB54" s="199"/>
      <c r="AC54" s="199"/>
      <c r="AD54" s="199"/>
      <c r="AE54" s="199"/>
      <c r="AF54" s="199"/>
      <c r="AG54" s="199"/>
      <c r="AH54" s="199"/>
      <c r="AI54" s="200"/>
      <c r="AJ54" s="120"/>
    </row>
    <row r="55" spans="1:36" ht="13.5" customHeight="1">
      <c r="A55" s="62" t="s">
        <v>43</v>
      </c>
      <c r="B55" s="16" t="s">
        <v>84</v>
      </c>
      <c r="C55" s="61" t="s">
        <v>50</v>
      </c>
      <c r="D55" s="201">
        <v>0</v>
      </c>
      <c r="E55" s="202"/>
      <c r="F55" s="203"/>
      <c r="G55" s="204"/>
      <c r="H55" s="205"/>
      <c r="I55" s="205"/>
      <c r="J55" s="205"/>
      <c r="K55" s="205"/>
      <c r="L55" s="205"/>
      <c r="M55" s="205"/>
      <c r="N55" s="205"/>
      <c r="O55" s="205"/>
      <c r="P55" s="205"/>
      <c r="Q55" s="205"/>
      <c r="R55" s="206"/>
      <c r="S55" s="96" t="str">
        <f>IF(D55="","  &lt;-- Kolom SKOR wajib diisi",IF(AND(D55&lt;2,TRIM(G55)=""),"&lt;-- CATATAN PENGUJI wajib diisi",""))</f>
        <v>&lt;-- CATATAN PENGUJI wajib diisi</v>
      </c>
      <c r="T55" s="110" t="str">
        <f t="shared" si="0"/>
        <v xml:space="preserve"> </v>
      </c>
      <c r="U55" s="190">
        <f>D55</f>
        <v>0</v>
      </c>
      <c r="V55" s="191"/>
      <c r="W55" s="192"/>
      <c r="X55" s="204">
        <f>G55</f>
        <v>0</v>
      </c>
      <c r="Y55" s="205"/>
      <c r="Z55" s="205"/>
      <c r="AA55" s="205"/>
      <c r="AB55" s="205"/>
      <c r="AC55" s="205"/>
      <c r="AD55" s="205"/>
      <c r="AE55" s="205"/>
      <c r="AF55" s="205"/>
      <c r="AG55" s="205"/>
      <c r="AH55" s="205"/>
      <c r="AI55" s="206"/>
      <c r="AJ55" s="120" t="str">
        <f t="shared" si="1"/>
        <v/>
      </c>
    </row>
    <row r="56" spans="1:36" ht="13.5" customHeight="1" thickBot="1">
      <c r="A56" s="88" t="s">
        <v>44</v>
      </c>
      <c r="B56" s="89" t="s">
        <v>85</v>
      </c>
      <c r="C56" s="90" t="s">
        <v>50</v>
      </c>
      <c r="D56" s="184">
        <v>0</v>
      </c>
      <c r="E56" s="185"/>
      <c r="F56" s="186"/>
      <c r="G56" s="187"/>
      <c r="H56" s="188"/>
      <c r="I56" s="188"/>
      <c r="J56" s="188"/>
      <c r="K56" s="188"/>
      <c r="L56" s="188"/>
      <c r="M56" s="188"/>
      <c r="N56" s="188"/>
      <c r="O56" s="188"/>
      <c r="P56" s="188"/>
      <c r="Q56" s="188"/>
      <c r="R56" s="189"/>
      <c r="S56" s="96" t="str">
        <f>IF(D56="","  &lt;-- Kolom SKOR wajib diisi",IF(AND(D56&lt;2,TRIM(G56)=""),"&lt;-- CATATAN PENGUJI wajib diisi",""))</f>
        <v>&lt;-- CATATAN PENGUJI wajib diisi</v>
      </c>
      <c r="T56" s="110" t="str">
        <f t="shared" si="0"/>
        <v xml:space="preserve"> </v>
      </c>
      <c r="U56" s="190">
        <f>D56</f>
        <v>0</v>
      </c>
      <c r="V56" s="191"/>
      <c r="W56" s="192"/>
      <c r="X56" s="187">
        <f>G56</f>
        <v>0</v>
      </c>
      <c r="Y56" s="188"/>
      <c r="Z56" s="188"/>
      <c r="AA56" s="188"/>
      <c r="AB56" s="188"/>
      <c r="AC56" s="188"/>
      <c r="AD56" s="188"/>
      <c r="AE56" s="188"/>
      <c r="AF56" s="188"/>
      <c r="AG56" s="188"/>
      <c r="AH56" s="188"/>
      <c r="AI56" s="189"/>
      <c r="AJ56" s="120" t="str">
        <f t="shared" si="1"/>
        <v/>
      </c>
    </row>
    <row r="57" spans="1:36" ht="6" customHeight="1">
      <c r="A57" s="91"/>
      <c r="B57" s="92"/>
      <c r="C57" s="93"/>
      <c r="D57" s="94"/>
      <c r="E57" s="94"/>
      <c r="F57" s="94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6"/>
      <c r="U57" s="94"/>
      <c r="V57" s="94"/>
      <c r="W57" s="94"/>
      <c r="X57" s="95"/>
      <c r="Y57" s="95"/>
      <c r="Z57" s="95"/>
      <c r="AA57" s="95"/>
      <c r="AB57" s="95"/>
      <c r="AC57" s="95"/>
      <c r="AD57" s="95"/>
      <c r="AE57" s="95"/>
      <c r="AF57" s="95"/>
      <c r="AG57" s="95"/>
      <c r="AH57" s="95"/>
      <c r="AI57" s="95"/>
      <c r="AJ57" s="120"/>
    </row>
    <row r="58" spans="1:36" ht="19.5" customHeight="1">
      <c r="A58" s="193" t="s">
        <v>121</v>
      </c>
      <c r="B58" s="194"/>
      <c r="C58" s="194"/>
      <c r="D58" s="194"/>
      <c r="E58" s="194"/>
      <c r="F58" s="194"/>
      <c r="G58" s="118"/>
      <c r="H58" s="118"/>
      <c r="I58" s="118"/>
      <c r="J58" s="118"/>
      <c r="K58" s="118"/>
      <c r="L58" s="118"/>
      <c r="M58" s="118"/>
      <c r="N58" s="118"/>
      <c r="O58" s="118"/>
      <c r="P58" s="118"/>
      <c r="Q58" s="118"/>
      <c r="R58" s="119"/>
      <c r="S58" s="96" t="str">
        <f>IF(OR(D12=0,D16=0,D21=0,D33=0),"  &lt;-- CATATAN PENGUJI wajib diisi","")</f>
        <v xml:space="preserve">  &lt;-- CATATAN PENGUJI wajib diisi</v>
      </c>
      <c r="U58" s="195"/>
      <c r="V58" s="196"/>
      <c r="W58" s="196"/>
      <c r="X58" s="196"/>
      <c r="Y58" s="196"/>
      <c r="Z58" s="196"/>
      <c r="AA58" s="196"/>
      <c r="AB58" s="196"/>
      <c r="AC58" s="196"/>
      <c r="AD58" s="196"/>
      <c r="AE58" s="196"/>
      <c r="AF58" s="196"/>
      <c r="AG58" s="196"/>
      <c r="AH58" s="196"/>
      <c r="AI58" s="197"/>
      <c r="AJ58" s="120" t="str">
        <f>IF(OR(U12=0,U16=0,U21=0,U33=0),"  &lt;-- CATATAN PENGUJI wajib diisi","")</f>
        <v xml:space="preserve">  &lt;-- CATATAN PENGUJI wajib diisi</v>
      </c>
    </row>
    <row r="59" spans="1:36" ht="6" customHeight="1" thickBot="1">
      <c r="A59" s="171"/>
      <c r="B59" s="171"/>
      <c r="C59" s="171"/>
      <c r="D59" s="171"/>
      <c r="E59" s="171"/>
      <c r="F59" s="171"/>
      <c r="G59" s="171"/>
      <c r="H59" s="171"/>
      <c r="I59" s="171"/>
      <c r="J59" s="171"/>
      <c r="K59" s="171"/>
      <c r="L59" s="171"/>
      <c r="M59" s="171"/>
      <c r="N59" s="171"/>
      <c r="O59" s="171"/>
      <c r="P59" s="171"/>
      <c r="Q59" s="171"/>
      <c r="R59" s="171"/>
      <c r="S59" s="96"/>
      <c r="AJ59" s="120"/>
    </row>
    <row r="60" spans="1:36" ht="8.25" customHeight="1">
      <c r="A60" s="172" t="s">
        <v>5</v>
      </c>
      <c r="B60" s="173"/>
      <c r="C60" s="174"/>
      <c r="D60" s="178" t="str">
        <f>(SUM(D12:F14) +SUM(D16:F18) +SUM(D21,D24,D30:F31) +SUM(D33:F33,D35,D37:F38) +SUM(D40:F40,D52) +SUM(D55:F56))  &amp; " / " &amp; (SUM(D12:F14)/6*24  + SUM(D16:F18)/6*15 + SUM(D21,D24,D30:F31)/8*16 + SUM(D33:F33,D35,D37:F38)/8*24 + SUM(D40:F40,D52)/4*12 +SUM(D55:F56)/4*9)</f>
        <v>0 / 0</v>
      </c>
      <c r="E60" s="178"/>
      <c r="F60" s="178"/>
      <c r="G60" s="158" t="s">
        <v>6</v>
      </c>
      <c r="H60" s="159"/>
      <c r="I60" s="159"/>
      <c r="J60" s="159"/>
      <c r="K60" s="159"/>
      <c r="L60" s="159"/>
      <c r="M60" s="159"/>
      <c r="N60" s="159"/>
      <c r="O60" s="159"/>
      <c r="P60" s="160"/>
      <c r="Q60" s="161" t="s">
        <v>95</v>
      </c>
      <c r="R60" s="162"/>
      <c r="S60" s="108"/>
      <c r="U60" s="180" t="str">
        <f>(SUM(U12:W14) +SUM(U16:W18) +SUM(U21,U24,U30:W31) +SUM(U33:W33,U35,U37:W38) +SUM(U40:W40,U52) +SUM(U55:W56))  &amp; " / " &amp; (SUM(U12:W14)/6*24  + SUM(U16:W18)/6*15 + SUM(U21,U24,U30:W31)/8*16 + SUM(U33:W33,U35,U37:W38)/8*24 + SUM(U40:W40,U52)/4*12 +SUM(U55:W56)/4*9)</f>
        <v>0 / 0</v>
      </c>
      <c r="V60" s="178"/>
      <c r="W60" s="181"/>
      <c r="X60" s="158" t="s">
        <v>167</v>
      </c>
      <c r="Y60" s="159"/>
      <c r="Z60" s="159"/>
      <c r="AA60" s="159"/>
      <c r="AB60" s="159"/>
      <c r="AC60" s="159"/>
      <c r="AD60" s="159"/>
      <c r="AE60" s="159"/>
      <c r="AF60" s="159"/>
      <c r="AG60" s="160"/>
      <c r="AH60" s="161" t="s">
        <v>95</v>
      </c>
      <c r="AI60" s="162"/>
      <c r="AJ60" s="120"/>
    </row>
    <row r="61" spans="1:36" ht="15" customHeight="1" thickBot="1">
      <c r="A61" s="175"/>
      <c r="B61" s="176"/>
      <c r="C61" s="177"/>
      <c r="D61" s="179"/>
      <c r="E61" s="179"/>
      <c r="F61" s="179"/>
      <c r="G61" s="163"/>
      <c r="H61" s="164"/>
      <c r="I61" s="164"/>
      <c r="J61" s="164"/>
      <c r="K61" s="164"/>
      <c r="L61" s="164"/>
      <c r="M61" s="164"/>
      <c r="N61" s="164"/>
      <c r="O61" s="164"/>
      <c r="P61" s="165"/>
      <c r="Q61" s="166" t="s">
        <v>98</v>
      </c>
      <c r="R61" s="167"/>
      <c r="S61" s="108"/>
      <c r="U61" s="182"/>
      <c r="V61" s="179"/>
      <c r="W61" s="183"/>
      <c r="X61" s="168"/>
      <c r="Y61" s="169"/>
      <c r="Z61" s="169"/>
      <c r="AA61" s="169"/>
      <c r="AB61" s="169"/>
      <c r="AC61" s="169"/>
      <c r="AD61" s="169"/>
      <c r="AE61" s="169"/>
      <c r="AF61" s="169"/>
      <c r="AG61" s="170"/>
      <c r="AH61" s="166" t="s">
        <v>98</v>
      </c>
      <c r="AI61" s="167"/>
      <c r="AJ61" s="120"/>
    </row>
  </sheetData>
  <sheetProtection password="F7AF" sheet="1" objects="1" scenarios="1"/>
  <protectedRanges>
    <protectedRange sqref="A9:B9" name="Range1_1"/>
    <protectedRange sqref="G7 G20:R31 G34:R38 G40:R40 P41:R42 G51:R53 G60 A9:B9 G61:H61 D12:R14 D33:F33 D37:F38 D16:R18 D30:F31 I60:O61 Q61 Q60:R60 D55:R59 E52:F53 X7 X40:AI40 AG41:AI42 X51:AI53 X60 X61:Y61 U33:W33 U37:W38 Z60:AF61 AH61 AH60:AI60 V52:W53 X20:AI31 U12:AI14 U16:AI18 V35:W36 E21:F22 E24:F29 E35:F36 E43:F50 H43:I50 K43:L50 N43:R50 V21:W22 V24:W29 V43:W50 AE43:AI50 U55:AI59 U30:W31 AB43:AC50 Y43:Z50" name="Range1"/>
    <protectedRange sqref="G33:R33 X33:AI38" name="Range1_3"/>
  </protectedRanges>
  <mergeCells count="176">
    <mergeCell ref="AH60:AI60"/>
    <mergeCell ref="G61:P61"/>
    <mergeCell ref="Q61:R61"/>
    <mergeCell ref="X61:AG61"/>
    <mergeCell ref="AH61:AI61"/>
    <mergeCell ref="A60:C61"/>
    <mergeCell ref="D60:F61"/>
    <mergeCell ref="G60:P60"/>
    <mergeCell ref="Q60:R60"/>
    <mergeCell ref="U60:W61"/>
    <mergeCell ref="X60:AG60"/>
    <mergeCell ref="D56:F56"/>
    <mergeCell ref="G56:R56"/>
    <mergeCell ref="U56:W56"/>
    <mergeCell ref="X56:AI56"/>
    <mergeCell ref="A59:R59"/>
    <mergeCell ref="G54:R54"/>
    <mergeCell ref="X54:AI54"/>
    <mergeCell ref="D55:F55"/>
    <mergeCell ref="G55:R55"/>
    <mergeCell ref="U55:W55"/>
    <mergeCell ref="X55:AI55"/>
    <mergeCell ref="A58:F58"/>
    <mergeCell ref="U58:AI58"/>
    <mergeCell ref="G51:R51"/>
    <mergeCell ref="X51:AI51"/>
    <mergeCell ref="D52:D53"/>
    <mergeCell ref="G52:R52"/>
    <mergeCell ref="U52:U53"/>
    <mergeCell ref="X52:AI52"/>
    <mergeCell ref="G53:R53"/>
    <mergeCell ref="X53:AI53"/>
    <mergeCell ref="AG47:AI47"/>
    <mergeCell ref="P48:R48"/>
    <mergeCell ref="AG48:AI48"/>
    <mergeCell ref="P49:R49"/>
    <mergeCell ref="AG49:AI49"/>
    <mergeCell ref="P50:R50"/>
    <mergeCell ref="AG50:AI50"/>
    <mergeCell ref="X43:X50"/>
    <mergeCell ref="AA43:AA50"/>
    <mergeCell ref="AD43:AD50"/>
    <mergeCell ref="AG43:AI43"/>
    <mergeCell ref="P44:R44"/>
    <mergeCell ref="AG44:AI44"/>
    <mergeCell ref="P45:R45"/>
    <mergeCell ref="AG45:AI45"/>
    <mergeCell ref="P46:R46"/>
    <mergeCell ref="AG46:AI46"/>
    <mergeCell ref="D43:D50"/>
    <mergeCell ref="G43:G50"/>
    <mergeCell ref="J43:J50"/>
    <mergeCell ref="M43:M50"/>
    <mergeCell ref="P43:R43"/>
    <mergeCell ref="U43:U50"/>
    <mergeCell ref="P47:R47"/>
    <mergeCell ref="P41:R41"/>
    <mergeCell ref="U41:W41"/>
    <mergeCell ref="X41:Z41"/>
    <mergeCell ref="AA41:AC41"/>
    <mergeCell ref="AD41:AF41"/>
    <mergeCell ref="AG41:AI41"/>
    <mergeCell ref="G39:R39"/>
    <mergeCell ref="X39:AI39"/>
    <mergeCell ref="D40:F40"/>
    <mergeCell ref="G40:R40"/>
    <mergeCell ref="U40:W40"/>
    <mergeCell ref="A41:B42"/>
    <mergeCell ref="D41:F41"/>
    <mergeCell ref="G41:I41"/>
    <mergeCell ref="J41:L41"/>
    <mergeCell ref="M41:O41"/>
    <mergeCell ref="D37:F37"/>
    <mergeCell ref="G37:R37"/>
    <mergeCell ref="U37:W37"/>
    <mergeCell ref="X37:AI37"/>
    <mergeCell ref="D38:F38"/>
    <mergeCell ref="G38:R38"/>
    <mergeCell ref="U38:W38"/>
    <mergeCell ref="X38:AI38"/>
    <mergeCell ref="G34:R34"/>
    <mergeCell ref="X34:AI34"/>
    <mergeCell ref="D35:D36"/>
    <mergeCell ref="G35:R35"/>
    <mergeCell ref="U35:U36"/>
    <mergeCell ref="X35:AI35"/>
    <mergeCell ref="G36:R36"/>
    <mergeCell ref="X36:AI36"/>
    <mergeCell ref="G32:R32"/>
    <mergeCell ref="X32:AI32"/>
    <mergeCell ref="D33:F33"/>
    <mergeCell ref="G33:R33"/>
    <mergeCell ref="U33:W33"/>
    <mergeCell ref="X33:AI33"/>
    <mergeCell ref="D30:F30"/>
    <mergeCell ref="G30:R30"/>
    <mergeCell ref="U30:W30"/>
    <mergeCell ref="X30:AI30"/>
    <mergeCell ref="D31:F31"/>
    <mergeCell ref="G31:R31"/>
    <mergeCell ref="U31:W31"/>
    <mergeCell ref="X31:AI31"/>
    <mergeCell ref="G27:R27"/>
    <mergeCell ref="X27:AI27"/>
    <mergeCell ref="G28:R28"/>
    <mergeCell ref="X28:AI28"/>
    <mergeCell ref="G29:R29"/>
    <mergeCell ref="X29:AI29"/>
    <mergeCell ref="G23:R23"/>
    <mergeCell ref="X23:AI23"/>
    <mergeCell ref="D24:D29"/>
    <mergeCell ref="G24:R24"/>
    <mergeCell ref="U24:U29"/>
    <mergeCell ref="X24:AI24"/>
    <mergeCell ref="G25:R25"/>
    <mergeCell ref="X25:AI25"/>
    <mergeCell ref="G26:R26"/>
    <mergeCell ref="X26:AI26"/>
    <mergeCell ref="G19:R19"/>
    <mergeCell ref="X19:AI19"/>
    <mergeCell ref="G20:R20"/>
    <mergeCell ref="X20:AI20"/>
    <mergeCell ref="D21:D22"/>
    <mergeCell ref="G21:R21"/>
    <mergeCell ref="U21:U22"/>
    <mergeCell ref="X21:AI21"/>
    <mergeCell ref="G22:R22"/>
    <mergeCell ref="X22:AI22"/>
    <mergeCell ref="D17:F17"/>
    <mergeCell ref="G17:R17"/>
    <mergeCell ref="U17:W17"/>
    <mergeCell ref="X17:AI17"/>
    <mergeCell ref="D18:F18"/>
    <mergeCell ref="G18:R18"/>
    <mergeCell ref="U18:W18"/>
    <mergeCell ref="X18:AI18"/>
    <mergeCell ref="G15:R15"/>
    <mergeCell ref="X15:AI15"/>
    <mergeCell ref="D16:F16"/>
    <mergeCell ref="G16:R16"/>
    <mergeCell ref="U16:W16"/>
    <mergeCell ref="X16:AI16"/>
    <mergeCell ref="D14:F14"/>
    <mergeCell ref="G14:R14"/>
    <mergeCell ref="U14:W14"/>
    <mergeCell ref="X14:AI14"/>
    <mergeCell ref="G11:R11"/>
    <mergeCell ref="X11:AI11"/>
    <mergeCell ref="D12:F12"/>
    <mergeCell ref="G12:R12"/>
    <mergeCell ref="U12:W12"/>
    <mergeCell ref="X12:AI12"/>
    <mergeCell ref="A9:C9"/>
    <mergeCell ref="D9:F10"/>
    <mergeCell ref="G9:R9"/>
    <mergeCell ref="U9:W10"/>
    <mergeCell ref="X9:AI9"/>
    <mergeCell ref="B10:C10"/>
    <mergeCell ref="G10:R10"/>
    <mergeCell ref="X10:AI10"/>
    <mergeCell ref="D13:F13"/>
    <mergeCell ref="G13:R13"/>
    <mergeCell ref="U13:W13"/>
    <mergeCell ref="X13:AI13"/>
    <mergeCell ref="U3:AI4"/>
    <mergeCell ref="A6:C6"/>
    <mergeCell ref="G6:N6"/>
    <mergeCell ref="P6:R6"/>
    <mergeCell ref="U6:W7"/>
    <mergeCell ref="X6:AE6"/>
    <mergeCell ref="AG6:AI6"/>
    <mergeCell ref="A7:C7"/>
    <mergeCell ref="G7:N7"/>
    <mergeCell ref="Q7:R7"/>
    <mergeCell ref="X7:AE7"/>
    <mergeCell ref="AH7:AI7"/>
  </mergeCells>
  <conditionalFormatting sqref="S12:S14 S16:S18 S30:S31 S33 S37:S38 S55:S59">
    <cfRule type="expression" dxfId="5" priority="7" stopIfTrue="1">
      <formula>S12="&lt;-- CATATAN PENGUJI wajib diisi"</formula>
    </cfRule>
  </conditionalFormatting>
  <conditionalFormatting sqref="X12:AI14 X16:AI18 X21:AI22 X24:AI31 X33:AI33 X35:AI38 AG43:AI50 X52:AI56">
    <cfRule type="cellIs" dxfId="4" priority="6" operator="equal">
      <formula>0</formula>
    </cfRule>
  </conditionalFormatting>
  <conditionalFormatting sqref="AG6:AI6 AH7:AI7">
    <cfRule type="cellIs" dxfId="3" priority="4" operator="equal">
      <formula>0</formula>
    </cfRule>
  </conditionalFormatting>
  <conditionalFormatting sqref="T12:T56">
    <cfRule type="expression" dxfId="2" priority="3" stopIfTrue="1">
      <formula>T12="&lt;-- CATATAN PENGUJI wajib diisi"</formula>
    </cfRule>
  </conditionalFormatting>
  <conditionalFormatting sqref="V21:W22 V24:W29 V35:W36 V43:W50 AE43:AF50 V52:W53 AB43:AC50 Y43:Z50">
    <cfRule type="cellIs" dxfId="1" priority="2" operator="equal">
      <formula>0</formula>
    </cfRule>
  </conditionalFormatting>
  <conditionalFormatting sqref="AJ12:AJ59">
    <cfRule type="expression" dxfId="0" priority="1" stopIfTrue="1">
      <formula>AJ12="&lt;-- CATATAN PENGUJI wajib diisi"</formula>
    </cfRule>
  </conditionalFormatting>
  <dataValidations count="10">
    <dataValidation type="list" allowBlank="1" showInputMessage="1" showErrorMessage="1" errorTitle="VALIDASI" error="HANYA DIISI DENGAN:_x000a_Tanda V: jika SUDAH dilakukan VALIDASI_x000a_Tanda X: berarti BELUM dilakukan VALIDASI" promptTitle="VALIDASI" prompt="Isilah dengan Tanda V, jika VALIDASI (pemeriksaan ulang) telah dilakukan yang meliputi:_x000a_1. Ketepatan SKOR sesuai KRITERIA KETENTUAN SKOR;_x000a_2. Catatan Penguji telah diisi dengan BENAR dan INFORMATIF (peserta tahu secara detil letak kesalahannya)." sqref="Q61 AH61">
      <formula1>"X, Y"</formula1>
    </dataValidation>
    <dataValidation type="list" allowBlank="1" showInputMessage="1" showErrorMessage="1" errorTitle="CLCE" error="Pilihlah Nama Anda sesuai daftar tersedia!!!" sqref="G61:P61">
      <formula1>CLCE</formula1>
    </dataValidation>
    <dataValidation type="list" allowBlank="1" showDropDown="1" showInputMessage="1" showErrorMessage="1" errorTitle="SKOR 2-0" error="KESALAHAN ENTRY!!!_x000a__x000a_SKOR yang diinput hanya 2 atau 0._x000a__x000a_Silahkan ulangi entry kembali." sqref="D37:F37 U37:W37">
      <formula1>"0,2"</formula1>
    </dataValidation>
    <dataValidation type="whole" allowBlank="1" showInputMessage="1" showErrorMessage="1" errorTitle="SKOR 2-1-0" error="KESALAHAN ENTRY!!!_x000a__x000a_SKOR yang diinput hanya 2 atau 1 atau  0._x000a__x000a_Silahkan entry kembali dengan benar!" sqref="D12:F12 D14:F14 D31:F31 D33:F33 D38:F38 D55:F57 U12:W14 U38:W38 U55:W57 U33:W33">
      <formula1>0</formula1>
      <formula2>2</formula2>
    </dataValidation>
    <dataValidation type="list" allowBlank="1" showDropDown="1" showInputMessage="1" showErrorMessage="1" errorTitle="SKOR 2-0" error="KESALAHAN ENTRY!!!_x000a__x000a_SKOR yang diinput hanya 2 atau 0._x000a__x000a_Silahkan entry kembali dengan benar!" sqref="D13:F13 D16:F18 D30:F30 U16:W18 U30:W30">
      <formula1>"0,2"</formula1>
    </dataValidation>
    <dataValidation type="list" allowBlank="1" showDropDown="1" showInputMessage="1" showErrorMessage="1" errorTitle="SKOR Y - T" error="KESALAHAN ENTRY!!!_x000a__x000a_SKOR yang diinput hanya Y, jika KRITERIA PEMERIKSAAN TEPAT._x000a__x000a_Silahkan entry kembali dengan benar!" sqref="E21:E22 E24:E29 E35:E36 E43:E50 H43:H50 K43:K50 N43:N50 E52:E53">
      <formula1>"Y, y"</formula1>
    </dataValidation>
    <dataValidation type="list" allowBlank="1" showDropDown="1" showInputMessage="1" showErrorMessage="1" errorTitle="SKOR Y - T" error="KESALAHAN ENTRY!!!_x000a__x000a_SKOR yang diinput hanya Y, jika KRITERIA PEMERIKSAAN TEPAT._x000a__x000a_Silahkan entry kembali dengan benar!" sqref="AE43:AF50 V21:W22 V35:W36 V24:W29 V43:W50 AB43:AC50 V52:V53 Y43:Z50">
      <formula1>"Y, y, 0"</formula1>
    </dataValidation>
    <dataValidation allowBlank="1" showDropDown="1" showInputMessage="1" showErrorMessage="1" errorTitle="SKOR Y - T" error="KESALAHAN ENTRY!!!_x000a__x000a_SKOR yang diinput hanya Y, jika KRITERIA PEMERIKSAAN TEPAT._x000a__x000a_Silahkan entry kembali dengan benar!" sqref="W52:W53"/>
    <dataValidation type="decimal" allowBlank="1" showDropDown="1" showInputMessage="1" showErrorMessage="1" errorTitle="SKOR 2-0" error="KESALAHAN ENTRY!!!_x000a__x000a_SKOR yang diinput hanya 2 atau 0._x000a__x000a_Silahkan entry kembali dengan benar!" sqref="U31:W31">
      <formula1>0</formula1>
      <formula2>2</formula2>
    </dataValidation>
    <dataValidation allowBlank="1" showInputMessage="1" showErrorMessage="1" errorTitle="CLCE" error="Pilihlah Nama Anda sesuai daftar tersedia!!!" sqref="X61:AG61"/>
  </dataValidations>
  <printOptions horizontalCentered="1"/>
  <pageMargins left="0.25" right="0.25" top="0.25" bottom="0.25" header="0" footer="0"/>
  <pageSetup paperSize="9" orientation="portrait" horizontalDpi="4294967293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U73"/>
  <sheetViews>
    <sheetView showGridLines="0" workbookViewId="0">
      <pane xSplit="10" topLeftCell="K1" activePane="topRight" state="frozen"/>
      <selection pane="topRight" activeCell="W11" sqref="W11"/>
    </sheetView>
  </sheetViews>
  <sheetFormatPr defaultColWidth="9.140625" defaultRowHeight="12.75"/>
  <cols>
    <col min="1" max="1" width="4.7109375" style="1" customWidth="1"/>
    <col min="2" max="2" width="12.7109375" style="1" customWidth="1"/>
    <col min="3" max="8" width="9.7109375" style="1" customWidth="1"/>
    <col min="9" max="9" width="21.28515625" style="1" customWidth="1"/>
    <col min="10" max="10" width="8" style="1" customWidth="1"/>
    <col min="11" max="11" width="9.140625" style="1"/>
    <col min="12" max="17" width="9.7109375" style="1" customWidth="1"/>
    <col min="18" max="18" width="24.7109375" style="1" customWidth="1"/>
    <col min="19" max="19" width="8" style="1" customWidth="1"/>
    <col min="20" max="20" width="1.5703125" style="1" customWidth="1"/>
    <col min="21" max="21" width="9.140625" style="2"/>
    <col min="22" max="16384" width="9.140625" style="1"/>
  </cols>
  <sheetData>
    <row r="1" spans="1:21" s="2" customFormat="1">
      <c r="A1" s="4"/>
      <c r="B1" s="3"/>
    </row>
    <row r="2" spans="1:21" s="2" customFormat="1" ht="15.75">
      <c r="A2" s="5"/>
      <c r="B2" s="3"/>
    </row>
    <row r="3" spans="1:21" s="2" customFormat="1" ht="15.75">
      <c r="A3" s="6"/>
      <c r="B3" s="3"/>
    </row>
    <row r="4" spans="1:21" s="2" customFormat="1">
      <c r="A4" s="1"/>
      <c r="B4" s="3"/>
    </row>
    <row r="5" spans="1:21" s="2" customFormat="1">
      <c r="A5" s="7"/>
      <c r="B5" s="3"/>
    </row>
    <row r="6" spans="1:21" s="2" customFormat="1" ht="15.75" customHeight="1">
      <c r="A6" s="320" t="s">
        <v>125</v>
      </c>
      <c r="B6" s="321"/>
      <c r="C6" s="321"/>
      <c r="D6" s="321"/>
      <c r="E6" s="322"/>
      <c r="F6" s="11"/>
      <c r="G6" s="299" t="s">
        <v>130</v>
      </c>
      <c r="H6" s="300"/>
      <c r="I6" s="301"/>
      <c r="O6" s="11"/>
      <c r="P6" s="299" t="s">
        <v>167</v>
      </c>
      <c r="Q6" s="300"/>
      <c r="R6" s="301"/>
    </row>
    <row r="7" spans="1:21" s="2" customFormat="1" ht="19.5" customHeight="1">
      <c r="A7" s="323" t="s">
        <v>131</v>
      </c>
      <c r="B7" s="324"/>
      <c r="C7" s="324"/>
      <c r="D7" s="324"/>
      <c r="E7" s="325"/>
      <c r="F7" s="12"/>
      <c r="G7" s="311"/>
      <c r="H7" s="312"/>
      <c r="I7" s="313"/>
      <c r="O7" s="12"/>
      <c r="P7" s="302"/>
      <c r="Q7" s="303"/>
      <c r="R7" s="304"/>
    </row>
    <row r="8" spans="1:21" ht="13.5" thickBot="1">
      <c r="F8" s="8"/>
      <c r="G8" s="8"/>
      <c r="H8" s="8"/>
      <c r="O8" s="8"/>
      <c r="P8" s="8"/>
      <c r="Q8" s="8"/>
    </row>
    <row r="9" spans="1:21" s="9" customFormat="1" ht="30.95" customHeight="1">
      <c r="A9" s="296" t="s">
        <v>122</v>
      </c>
      <c r="B9" s="317" t="s">
        <v>123</v>
      </c>
      <c r="C9" s="305" t="s">
        <v>124</v>
      </c>
      <c r="D9" s="306"/>
      <c r="E9" s="306"/>
      <c r="F9" s="306"/>
      <c r="G9" s="306"/>
      <c r="H9" s="307"/>
      <c r="I9" s="308" t="s">
        <v>127</v>
      </c>
      <c r="J9" s="296" t="s">
        <v>166</v>
      </c>
      <c r="L9" s="305" t="s">
        <v>124</v>
      </c>
      <c r="M9" s="306"/>
      <c r="N9" s="306"/>
      <c r="O9" s="306"/>
      <c r="P9" s="306"/>
      <c r="Q9" s="307"/>
      <c r="R9" s="308" t="s">
        <v>127</v>
      </c>
      <c r="S9" s="296" t="s">
        <v>166</v>
      </c>
      <c r="U9" s="326" t="s">
        <v>170</v>
      </c>
    </row>
    <row r="10" spans="1:21" s="9" customFormat="1" ht="15" customHeight="1">
      <c r="A10" s="297"/>
      <c r="B10" s="318"/>
      <c r="C10" s="19" t="s">
        <v>45</v>
      </c>
      <c r="D10" s="17" t="s">
        <v>46</v>
      </c>
      <c r="E10" s="17" t="s">
        <v>47</v>
      </c>
      <c r="F10" s="17" t="s">
        <v>129</v>
      </c>
      <c r="G10" s="17" t="s">
        <v>128</v>
      </c>
      <c r="H10" s="20" t="s">
        <v>126</v>
      </c>
      <c r="I10" s="309"/>
      <c r="J10" s="297"/>
      <c r="L10" s="19" t="s">
        <v>45</v>
      </c>
      <c r="M10" s="17" t="s">
        <v>46</v>
      </c>
      <c r="N10" s="17" t="s">
        <v>47</v>
      </c>
      <c r="O10" s="17" t="s">
        <v>129</v>
      </c>
      <c r="P10" s="17" t="s">
        <v>128</v>
      </c>
      <c r="Q10" s="20" t="s">
        <v>126</v>
      </c>
      <c r="R10" s="309"/>
      <c r="S10" s="297"/>
      <c r="U10" s="327"/>
    </row>
    <row r="11" spans="1:21" s="9" customFormat="1" ht="15.75" customHeight="1" thickBot="1">
      <c r="A11" s="298"/>
      <c r="B11" s="319"/>
      <c r="C11" s="21">
        <v>6</v>
      </c>
      <c r="D11" s="18">
        <v>6</v>
      </c>
      <c r="E11" s="18">
        <v>8</v>
      </c>
      <c r="F11" s="18">
        <v>8</v>
      </c>
      <c r="G11" s="18">
        <v>4</v>
      </c>
      <c r="H11" s="22">
        <v>4</v>
      </c>
      <c r="I11" s="310"/>
      <c r="J11" s="298"/>
      <c r="L11" s="21">
        <v>6</v>
      </c>
      <c r="M11" s="18">
        <v>6</v>
      </c>
      <c r="N11" s="18">
        <v>8</v>
      </c>
      <c r="O11" s="18">
        <v>8</v>
      </c>
      <c r="P11" s="18">
        <v>4</v>
      </c>
      <c r="Q11" s="22">
        <v>4</v>
      </c>
      <c r="R11" s="310"/>
      <c r="S11" s="298"/>
      <c r="U11" s="328"/>
    </row>
    <row r="12" spans="1:21" s="9" customFormat="1" ht="6" customHeight="1" thickTop="1">
      <c r="A12" s="314"/>
      <c r="B12" s="315"/>
      <c r="C12" s="315"/>
      <c r="D12" s="315"/>
      <c r="E12" s="315"/>
      <c r="F12" s="315"/>
      <c r="G12" s="315"/>
      <c r="H12" s="315"/>
      <c r="I12" s="316"/>
      <c r="J12" s="107"/>
      <c r="L12" s="126"/>
      <c r="M12" s="126"/>
      <c r="N12" s="126"/>
      <c r="O12" s="126"/>
      <c r="P12" s="126"/>
      <c r="Q12" s="126"/>
      <c r="R12" s="126"/>
      <c r="S12" s="107"/>
      <c r="U12" s="329"/>
    </row>
    <row r="13" spans="1:21" s="10" customFormat="1" ht="21.95" customHeight="1">
      <c r="A13" s="23">
        <v>1</v>
      </c>
      <c r="B13" s="30"/>
      <c r="C13" s="34" t="e">
        <f ca="1">INDIRECT(B13&amp;"!$D$11")</f>
        <v>#REF!</v>
      </c>
      <c r="D13" s="35" t="e">
        <f ca="1">INDIRECT(B13&amp;"!$D$15")</f>
        <v>#REF!</v>
      </c>
      <c r="E13" s="35" t="e">
        <f ca="1">INDIRECT(B13&amp;"!$D$19")</f>
        <v>#REF!</v>
      </c>
      <c r="F13" s="35" t="e">
        <f ca="1">INDIRECT(B13&amp;"!$D$32")</f>
        <v>#REF!</v>
      </c>
      <c r="G13" s="35" t="e">
        <f ca="1">INDIRECT(B13&amp;"!$D$39")</f>
        <v>#REF!</v>
      </c>
      <c r="H13" s="36" t="e">
        <f ca="1">INDIRECT(B13&amp;"!$D$54")</f>
        <v>#REF!</v>
      </c>
      <c r="I13" s="37" t="e">
        <f t="shared" ref="I13:I44" ca="1" si="0">IF(OR(C13=0, D13=0, E13=0, F13=0),"BK-KETUNTASAN"," ")</f>
        <v>#REF!</v>
      </c>
      <c r="J13" s="122" t="e">
        <f t="shared" ref="J13:J44" ca="1" si="1">(C13/$C$11*24) + (D13/$D$11*15) + (E13/$E$11*16) + (F13/$F$11*24) + (G13/$G$11*12) + (H13/$H$11*9)</f>
        <v>#REF!</v>
      </c>
      <c r="L13" s="111" t="e">
        <f ca="1">INDIRECT(B13&amp;"!$u$11")</f>
        <v>#REF!</v>
      </c>
      <c r="M13" s="112" t="e">
        <f ca="1">INDIRECT(B13&amp;"!$U$15")</f>
        <v>#REF!</v>
      </c>
      <c r="N13" s="112" t="e">
        <f ca="1">INDIRECT(B13&amp;"!$U$19")</f>
        <v>#REF!</v>
      </c>
      <c r="O13" s="112" t="e">
        <f ca="1">INDIRECT(B13&amp;"!$U$32")</f>
        <v>#REF!</v>
      </c>
      <c r="P13" s="112" t="e">
        <f ca="1">INDIRECT(B13&amp;"!$U$39")</f>
        <v>#REF!</v>
      </c>
      <c r="Q13" s="113" t="e">
        <f ca="1">INDIRECT(B13&amp;"!$U$54")</f>
        <v>#REF!</v>
      </c>
      <c r="R13" s="114" t="e">
        <f ca="1">IF(OR(L13=0, M13=0, N13=0, O13=0),"BK-KETUNTASAN"," ")</f>
        <v>#REF!</v>
      </c>
      <c r="S13" s="124" t="e">
        <f ca="1">(L13/$C$11*24) + (M13/$D$11*15) + (N13/$E$11*16) + (O13/$F$11*24) + (P13/$G$11*12) + (Q13/$H$11*9)</f>
        <v>#REF!</v>
      </c>
      <c r="U13" s="330" t="e">
        <f ca="1">J13-S13</f>
        <v>#REF!</v>
      </c>
    </row>
    <row r="14" spans="1:21" s="10" customFormat="1" ht="21.95" customHeight="1">
      <c r="A14" s="23">
        <f>A13+1</f>
        <v>2</v>
      </c>
      <c r="B14" s="30"/>
      <c r="C14" s="34" t="e">
        <f t="shared" ref="C14:C62" ca="1" si="2">INDIRECT(B14&amp;"!$D$11")</f>
        <v>#REF!</v>
      </c>
      <c r="D14" s="35" t="e">
        <f t="shared" ref="D14:D62" ca="1" si="3">INDIRECT(B14&amp;"!$D$15")</f>
        <v>#REF!</v>
      </c>
      <c r="E14" s="35" t="e">
        <f t="shared" ref="E14:E62" ca="1" si="4">INDIRECT(B14&amp;"!$D$19")</f>
        <v>#REF!</v>
      </c>
      <c r="F14" s="35" t="e">
        <f t="shared" ref="F14:F62" ca="1" si="5">INDIRECT(B14&amp;"!$D$32")</f>
        <v>#REF!</v>
      </c>
      <c r="G14" s="35" t="e">
        <f t="shared" ref="G14:G62" ca="1" si="6">INDIRECT(B14&amp;"!$D$39")</f>
        <v>#REF!</v>
      </c>
      <c r="H14" s="36" t="e">
        <f t="shared" ref="H14:H62" ca="1" si="7">INDIRECT(B14&amp;"!$D$54")</f>
        <v>#REF!</v>
      </c>
      <c r="I14" s="37" t="e">
        <f t="shared" ca="1" si="0"/>
        <v>#REF!</v>
      </c>
      <c r="J14" s="123" t="e">
        <f t="shared" ca="1" si="1"/>
        <v>#REF!</v>
      </c>
      <c r="L14" s="111" t="e">
        <f t="shared" ref="L14:L62" ca="1" si="8">INDIRECT(B14&amp;"!$u$11")</f>
        <v>#REF!</v>
      </c>
      <c r="M14" s="112" t="e">
        <f t="shared" ref="M14:M62" ca="1" si="9">INDIRECT(B14&amp;"!$U$15")</f>
        <v>#REF!</v>
      </c>
      <c r="N14" s="112" t="e">
        <f t="shared" ref="N14:N62" ca="1" si="10">INDIRECT(B14&amp;"!$U$19")</f>
        <v>#REF!</v>
      </c>
      <c r="O14" s="112" t="e">
        <f t="shared" ref="O14:O62" ca="1" si="11">INDIRECT(B14&amp;"!$U$32")</f>
        <v>#REF!</v>
      </c>
      <c r="P14" s="112" t="e">
        <f t="shared" ref="P14:P62" ca="1" si="12">INDIRECT(B14&amp;"!$U$39")</f>
        <v>#REF!</v>
      </c>
      <c r="Q14" s="113" t="e">
        <f t="shared" ref="Q14:Q62" ca="1" si="13">INDIRECT(B14&amp;"!$U$54")</f>
        <v>#REF!</v>
      </c>
      <c r="R14" s="115" t="e">
        <f ca="1">IF(OR(L14=0, M14=0, N14=0, O14=0),"BK-KETUNTASAN"," ")</f>
        <v>#REF!</v>
      </c>
      <c r="S14" s="125" t="e">
        <f t="shared" ref="S14:S62" ca="1" si="14">(L14/$C$11*24) + (M14/$D$11*15) + (N14/$E$11*16) + (O14/$F$11*24) + (P14/$G$11*12) + (Q14/$H$11*9)</f>
        <v>#REF!</v>
      </c>
      <c r="U14" s="330" t="e">
        <f t="shared" ref="U14:U62" ca="1" si="15">J14-S14</f>
        <v>#REF!</v>
      </c>
    </row>
    <row r="15" spans="1:21" s="10" customFormat="1" ht="21.95" customHeight="1">
      <c r="A15" s="23">
        <f t="shared" ref="A15:A62" si="16">A14+1</f>
        <v>3</v>
      </c>
      <c r="B15" s="30"/>
      <c r="C15" s="34" t="e">
        <f t="shared" ca="1" si="2"/>
        <v>#REF!</v>
      </c>
      <c r="D15" s="35" t="e">
        <f t="shared" ca="1" si="3"/>
        <v>#REF!</v>
      </c>
      <c r="E15" s="35" t="e">
        <f t="shared" ca="1" si="4"/>
        <v>#REF!</v>
      </c>
      <c r="F15" s="35" t="e">
        <f t="shared" ca="1" si="5"/>
        <v>#REF!</v>
      </c>
      <c r="G15" s="35" t="e">
        <f t="shared" ca="1" si="6"/>
        <v>#REF!</v>
      </c>
      <c r="H15" s="36" t="e">
        <f t="shared" ca="1" si="7"/>
        <v>#REF!</v>
      </c>
      <c r="I15" s="37" t="e">
        <f t="shared" ca="1" si="0"/>
        <v>#REF!</v>
      </c>
      <c r="J15" s="123" t="e">
        <f t="shared" ca="1" si="1"/>
        <v>#REF!</v>
      </c>
      <c r="L15" s="111" t="e">
        <f t="shared" ca="1" si="8"/>
        <v>#REF!</v>
      </c>
      <c r="M15" s="112" t="e">
        <f t="shared" ca="1" si="9"/>
        <v>#REF!</v>
      </c>
      <c r="N15" s="112" t="e">
        <f t="shared" ca="1" si="10"/>
        <v>#REF!</v>
      </c>
      <c r="O15" s="112" t="e">
        <f t="shared" ca="1" si="11"/>
        <v>#REF!</v>
      </c>
      <c r="P15" s="112" t="e">
        <f t="shared" ca="1" si="12"/>
        <v>#REF!</v>
      </c>
      <c r="Q15" s="113" t="e">
        <f t="shared" ca="1" si="13"/>
        <v>#REF!</v>
      </c>
      <c r="R15" s="115" t="e">
        <f ca="1">IF(OR(L15=0, M15=0, N15=0, O15=0),"BK-KETUNTASAN"," ")</f>
        <v>#REF!</v>
      </c>
      <c r="S15" s="125" t="e">
        <f t="shared" ca="1" si="14"/>
        <v>#REF!</v>
      </c>
      <c r="U15" s="330" t="e">
        <f t="shared" ca="1" si="15"/>
        <v>#REF!</v>
      </c>
    </row>
    <row r="16" spans="1:21" s="10" customFormat="1" ht="21.95" customHeight="1">
      <c r="A16" s="23">
        <f t="shared" si="16"/>
        <v>4</v>
      </c>
      <c r="B16" s="30"/>
      <c r="C16" s="34" t="e">
        <f t="shared" ca="1" si="2"/>
        <v>#REF!</v>
      </c>
      <c r="D16" s="35" t="e">
        <f t="shared" ca="1" si="3"/>
        <v>#REF!</v>
      </c>
      <c r="E16" s="35" t="e">
        <f t="shared" ca="1" si="4"/>
        <v>#REF!</v>
      </c>
      <c r="F16" s="35" t="e">
        <f t="shared" ca="1" si="5"/>
        <v>#REF!</v>
      </c>
      <c r="G16" s="35" t="e">
        <f t="shared" ca="1" si="6"/>
        <v>#REF!</v>
      </c>
      <c r="H16" s="36" t="e">
        <f t="shared" ca="1" si="7"/>
        <v>#REF!</v>
      </c>
      <c r="I16" s="37" t="e">
        <f t="shared" ca="1" si="0"/>
        <v>#REF!</v>
      </c>
      <c r="J16" s="123" t="e">
        <f t="shared" ca="1" si="1"/>
        <v>#REF!</v>
      </c>
      <c r="L16" s="111" t="e">
        <f t="shared" ca="1" si="8"/>
        <v>#REF!</v>
      </c>
      <c r="M16" s="112" t="e">
        <f t="shared" ca="1" si="9"/>
        <v>#REF!</v>
      </c>
      <c r="N16" s="112" t="e">
        <f t="shared" ca="1" si="10"/>
        <v>#REF!</v>
      </c>
      <c r="O16" s="112" t="e">
        <f t="shared" ca="1" si="11"/>
        <v>#REF!</v>
      </c>
      <c r="P16" s="112" t="e">
        <f t="shared" ca="1" si="12"/>
        <v>#REF!</v>
      </c>
      <c r="Q16" s="113" t="e">
        <f t="shared" ca="1" si="13"/>
        <v>#REF!</v>
      </c>
      <c r="R16" s="115" t="e">
        <f t="shared" ref="R16:R62" ca="1" si="17">IF(OR(L16=0, M16=0, N16=0, O16=0),"BK-KETUNTASAN"," ")</f>
        <v>#REF!</v>
      </c>
      <c r="S16" s="125" t="e">
        <f t="shared" ca="1" si="14"/>
        <v>#REF!</v>
      </c>
      <c r="U16" s="330" t="e">
        <f t="shared" ca="1" si="15"/>
        <v>#REF!</v>
      </c>
    </row>
    <row r="17" spans="1:21" s="10" customFormat="1" ht="21.95" customHeight="1">
      <c r="A17" s="23">
        <f t="shared" si="16"/>
        <v>5</v>
      </c>
      <c r="B17" s="31"/>
      <c r="C17" s="34" t="e">
        <f t="shared" ca="1" si="2"/>
        <v>#REF!</v>
      </c>
      <c r="D17" s="35" t="e">
        <f t="shared" ca="1" si="3"/>
        <v>#REF!</v>
      </c>
      <c r="E17" s="35" t="e">
        <f t="shared" ca="1" si="4"/>
        <v>#REF!</v>
      </c>
      <c r="F17" s="35" t="e">
        <f t="shared" ca="1" si="5"/>
        <v>#REF!</v>
      </c>
      <c r="G17" s="35" t="e">
        <f t="shared" ca="1" si="6"/>
        <v>#REF!</v>
      </c>
      <c r="H17" s="36" t="e">
        <f t="shared" ca="1" si="7"/>
        <v>#REF!</v>
      </c>
      <c r="I17" s="37" t="e">
        <f t="shared" ca="1" si="0"/>
        <v>#REF!</v>
      </c>
      <c r="J17" s="123" t="e">
        <f t="shared" ca="1" si="1"/>
        <v>#REF!</v>
      </c>
      <c r="L17" s="111" t="e">
        <f t="shared" ca="1" si="8"/>
        <v>#REF!</v>
      </c>
      <c r="M17" s="112" t="e">
        <f t="shared" ca="1" si="9"/>
        <v>#REF!</v>
      </c>
      <c r="N17" s="112" t="e">
        <f t="shared" ca="1" si="10"/>
        <v>#REF!</v>
      </c>
      <c r="O17" s="112" t="e">
        <f t="shared" ca="1" si="11"/>
        <v>#REF!</v>
      </c>
      <c r="P17" s="112" t="e">
        <f t="shared" ca="1" si="12"/>
        <v>#REF!</v>
      </c>
      <c r="Q17" s="113" t="e">
        <f t="shared" ca="1" si="13"/>
        <v>#REF!</v>
      </c>
      <c r="R17" s="115" t="e">
        <f t="shared" ca="1" si="17"/>
        <v>#REF!</v>
      </c>
      <c r="S17" s="125" t="e">
        <f t="shared" ca="1" si="14"/>
        <v>#REF!</v>
      </c>
      <c r="U17" s="330" t="e">
        <f t="shared" ca="1" si="15"/>
        <v>#REF!</v>
      </c>
    </row>
    <row r="18" spans="1:21" ht="21.95" customHeight="1">
      <c r="A18" s="23">
        <f t="shared" si="16"/>
        <v>6</v>
      </c>
      <c r="B18" s="32"/>
      <c r="C18" s="34" t="e">
        <f t="shared" ca="1" si="2"/>
        <v>#REF!</v>
      </c>
      <c r="D18" s="35" t="e">
        <f t="shared" ca="1" si="3"/>
        <v>#REF!</v>
      </c>
      <c r="E18" s="35" t="e">
        <f t="shared" ca="1" si="4"/>
        <v>#REF!</v>
      </c>
      <c r="F18" s="35" t="e">
        <f t="shared" ca="1" si="5"/>
        <v>#REF!</v>
      </c>
      <c r="G18" s="35" t="e">
        <f t="shared" ca="1" si="6"/>
        <v>#REF!</v>
      </c>
      <c r="H18" s="36" t="e">
        <f t="shared" ca="1" si="7"/>
        <v>#REF!</v>
      </c>
      <c r="I18" s="37" t="e">
        <f t="shared" ca="1" si="0"/>
        <v>#REF!</v>
      </c>
      <c r="J18" s="123" t="e">
        <f t="shared" ca="1" si="1"/>
        <v>#REF!</v>
      </c>
      <c r="L18" s="111" t="e">
        <f t="shared" ca="1" si="8"/>
        <v>#REF!</v>
      </c>
      <c r="M18" s="112" t="e">
        <f t="shared" ca="1" si="9"/>
        <v>#REF!</v>
      </c>
      <c r="N18" s="112" t="e">
        <f t="shared" ca="1" si="10"/>
        <v>#REF!</v>
      </c>
      <c r="O18" s="112" t="e">
        <f t="shared" ca="1" si="11"/>
        <v>#REF!</v>
      </c>
      <c r="P18" s="112" t="e">
        <f t="shared" ca="1" si="12"/>
        <v>#REF!</v>
      </c>
      <c r="Q18" s="113" t="e">
        <f t="shared" ca="1" si="13"/>
        <v>#REF!</v>
      </c>
      <c r="R18" s="115" t="e">
        <f t="shared" ca="1" si="17"/>
        <v>#REF!</v>
      </c>
      <c r="S18" s="125" t="e">
        <f t="shared" ca="1" si="14"/>
        <v>#REF!</v>
      </c>
      <c r="U18" s="330" t="e">
        <f t="shared" ca="1" si="15"/>
        <v>#REF!</v>
      </c>
    </row>
    <row r="19" spans="1:21" ht="21.95" customHeight="1">
      <c r="A19" s="23">
        <f t="shared" si="16"/>
        <v>7</v>
      </c>
      <c r="B19" s="32"/>
      <c r="C19" s="34" t="e">
        <f t="shared" ca="1" si="2"/>
        <v>#REF!</v>
      </c>
      <c r="D19" s="35" t="e">
        <f t="shared" ca="1" si="3"/>
        <v>#REF!</v>
      </c>
      <c r="E19" s="35" t="e">
        <f t="shared" ca="1" si="4"/>
        <v>#REF!</v>
      </c>
      <c r="F19" s="35" t="e">
        <f t="shared" ca="1" si="5"/>
        <v>#REF!</v>
      </c>
      <c r="G19" s="35" t="e">
        <f t="shared" ca="1" si="6"/>
        <v>#REF!</v>
      </c>
      <c r="H19" s="36" t="e">
        <f t="shared" ca="1" si="7"/>
        <v>#REF!</v>
      </c>
      <c r="I19" s="37" t="e">
        <f t="shared" ca="1" si="0"/>
        <v>#REF!</v>
      </c>
      <c r="J19" s="123" t="e">
        <f t="shared" ca="1" si="1"/>
        <v>#REF!</v>
      </c>
      <c r="L19" s="111" t="e">
        <f t="shared" ca="1" si="8"/>
        <v>#REF!</v>
      </c>
      <c r="M19" s="112" t="e">
        <f t="shared" ca="1" si="9"/>
        <v>#REF!</v>
      </c>
      <c r="N19" s="112" t="e">
        <f t="shared" ca="1" si="10"/>
        <v>#REF!</v>
      </c>
      <c r="O19" s="112" t="e">
        <f t="shared" ca="1" si="11"/>
        <v>#REF!</v>
      </c>
      <c r="P19" s="112" t="e">
        <f t="shared" ca="1" si="12"/>
        <v>#REF!</v>
      </c>
      <c r="Q19" s="113" t="e">
        <f t="shared" ca="1" si="13"/>
        <v>#REF!</v>
      </c>
      <c r="R19" s="115" t="e">
        <f t="shared" ca="1" si="17"/>
        <v>#REF!</v>
      </c>
      <c r="S19" s="125" t="e">
        <f t="shared" ca="1" si="14"/>
        <v>#REF!</v>
      </c>
      <c r="U19" s="330" t="e">
        <f t="shared" ca="1" si="15"/>
        <v>#REF!</v>
      </c>
    </row>
    <row r="20" spans="1:21" ht="21.95" customHeight="1">
      <c r="A20" s="23">
        <f t="shared" si="16"/>
        <v>8</v>
      </c>
      <c r="B20" s="33"/>
      <c r="C20" s="34" t="e">
        <f t="shared" ca="1" si="2"/>
        <v>#REF!</v>
      </c>
      <c r="D20" s="35" t="e">
        <f t="shared" ca="1" si="3"/>
        <v>#REF!</v>
      </c>
      <c r="E20" s="35" t="e">
        <f t="shared" ca="1" si="4"/>
        <v>#REF!</v>
      </c>
      <c r="F20" s="35" t="e">
        <f t="shared" ca="1" si="5"/>
        <v>#REF!</v>
      </c>
      <c r="G20" s="35" t="e">
        <f t="shared" ca="1" si="6"/>
        <v>#REF!</v>
      </c>
      <c r="H20" s="36" t="e">
        <f t="shared" ca="1" si="7"/>
        <v>#REF!</v>
      </c>
      <c r="I20" s="37" t="e">
        <f t="shared" ca="1" si="0"/>
        <v>#REF!</v>
      </c>
      <c r="J20" s="123" t="e">
        <f t="shared" ca="1" si="1"/>
        <v>#REF!</v>
      </c>
      <c r="L20" s="111" t="e">
        <f t="shared" ca="1" si="8"/>
        <v>#REF!</v>
      </c>
      <c r="M20" s="112" t="e">
        <f t="shared" ca="1" si="9"/>
        <v>#REF!</v>
      </c>
      <c r="N20" s="112" t="e">
        <f t="shared" ca="1" si="10"/>
        <v>#REF!</v>
      </c>
      <c r="O20" s="112" t="e">
        <f t="shared" ca="1" si="11"/>
        <v>#REF!</v>
      </c>
      <c r="P20" s="112" t="e">
        <f t="shared" ca="1" si="12"/>
        <v>#REF!</v>
      </c>
      <c r="Q20" s="113" t="e">
        <f t="shared" ca="1" si="13"/>
        <v>#REF!</v>
      </c>
      <c r="R20" s="115" t="e">
        <f t="shared" ca="1" si="17"/>
        <v>#REF!</v>
      </c>
      <c r="S20" s="125" t="e">
        <f t="shared" ca="1" si="14"/>
        <v>#REF!</v>
      </c>
      <c r="U20" s="330" t="e">
        <f t="shared" ca="1" si="15"/>
        <v>#REF!</v>
      </c>
    </row>
    <row r="21" spans="1:21" ht="21.95" customHeight="1">
      <c r="A21" s="23">
        <f t="shared" si="16"/>
        <v>9</v>
      </c>
      <c r="B21" s="33"/>
      <c r="C21" s="34" t="e">
        <f t="shared" ca="1" si="2"/>
        <v>#REF!</v>
      </c>
      <c r="D21" s="35" t="e">
        <f t="shared" ca="1" si="3"/>
        <v>#REF!</v>
      </c>
      <c r="E21" s="35" t="e">
        <f t="shared" ca="1" si="4"/>
        <v>#REF!</v>
      </c>
      <c r="F21" s="35" t="e">
        <f t="shared" ca="1" si="5"/>
        <v>#REF!</v>
      </c>
      <c r="G21" s="35" t="e">
        <f t="shared" ca="1" si="6"/>
        <v>#REF!</v>
      </c>
      <c r="H21" s="36" t="e">
        <f t="shared" ca="1" si="7"/>
        <v>#REF!</v>
      </c>
      <c r="I21" s="37" t="e">
        <f t="shared" ca="1" si="0"/>
        <v>#REF!</v>
      </c>
      <c r="J21" s="123" t="e">
        <f t="shared" ca="1" si="1"/>
        <v>#REF!</v>
      </c>
      <c r="L21" s="111" t="e">
        <f t="shared" ca="1" si="8"/>
        <v>#REF!</v>
      </c>
      <c r="M21" s="112" t="e">
        <f t="shared" ca="1" si="9"/>
        <v>#REF!</v>
      </c>
      <c r="N21" s="112" t="e">
        <f t="shared" ca="1" si="10"/>
        <v>#REF!</v>
      </c>
      <c r="O21" s="112" t="e">
        <f t="shared" ca="1" si="11"/>
        <v>#REF!</v>
      </c>
      <c r="P21" s="112" t="e">
        <f t="shared" ca="1" si="12"/>
        <v>#REF!</v>
      </c>
      <c r="Q21" s="113" t="e">
        <f t="shared" ca="1" si="13"/>
        <v>#REF!</v>
      </c>
      <c r="R21" s="115" t="e">
        <f t="shared" ca="1" si="17"/>
        <v>#REF!</v>
      </c>
      <c r="S21" s="125" t="e">
        <f t="shared" ca="1" si="14"/>
        <v>#REF!</v>
      </c>
      <c r="U21" s="330" t="e">
        <f t="shared" ca="1" si="15"/>
        <v>#REF!</v>
      </c>
    </row>
    <row r="22" spans="1:21" ht="21.95" customHeight="1">
      <c r="A22" s="23">
        <f t="shared" si="16"/>
        <v>10</v>
      </c>
      <c r="B22" s="33"/>
      <c r="C22" s="34" t="e">
        <f t="shared" ca="1" si="2"/>
        <v>#REF!</v>
      </c>
      <c r="D22" s="35" t="e">
        <f t="shared" ca="1" si="3"/>
        <v>#REF!</v>
      </c>
      <c r="E22" s="35" t="e">
        <f t="shared" ca="1" si="4"/>
        <v>#REF!</v>
      </c>
      <c r="F22" s="35" t="e">
        <f t="shared" ca="1" si="5"/>
        <v>#REF!</v>
      </c>
      <c r="G22" s="35" t="e">
        <f t="shared" ca="1" si="6"/>
        <v>#REF!</v>
      </c>
      <c r="H22" s="36" t="e">
        <f t="shared" ca="1" si="7"/>
        <v>#REF!</v>
      </c>
      <c r="I22" s="37" t="e">
        <f t="shared" ca="1" si="0"/>
        <v>#REF!</v>
      </c>
      <c r="J22" s="123" t="e">
        <f t="shared" ca="1" si="1"/>
        <v>#REF!</v>
      </c>
      <c r="L22" s="111" t="e">
        <f t="shared" ca="1" si="8"/>
        <v>#REF!</v>
      </c>
      <c r="M22" s="112" t="e">
        <f t="shared" ca="1" si="9"/>
        <v>#REF!</v>
      </c>
      <c r="N22" s="112" t="e">
        <f t="shared" ca="1" si="10"/>
        <v>#REF!</v>
      </c>
      <c r="O22" s="112" t="e">
        <f t="shared" ca="1" si="11"/>
        <v>#REF!</v>
      </c>
      <c r="P22" s="112" t="e">
        <f t="shared" ca="1" si="12"/>
        <v>#REF!</v>
      </c>
      <c r="Q22" s="113" t="e">
        <f t="shared" ca="1" si="13"/>
        <v>#REF!</v>
      </c>
      <c r="R22" s="115" t="e">
        <f t="shared" ca="1" si="17"/>
        <v>#REF!</v>
      </c>
      <c r="S22" s="125" t="e">
        <f t="shared" ca="1" si="14"/>
        <v>#REF!</v>
      </c>
      <c r="U22" s="330" t="e">
        <f t="shared" ca="1" si="15"/>
        <v>#REF!</v>
      </c>
    </row>
    <row r="23" spans="1:21" ht="21.95" customHeight="1">
      <c r="A23" s="23">
        <f t="shared" si="16"/>
        <v>11</v>
      </c>
      <c r="B23" s="33"/>
      <c r="C23" s="34" t="e">
        <f t="shared" ca="1" si="2"/>
        <v>#REF!</v>
      </c>
      <c r="D23" s="35" t="e">
        <f t="shared" ca="1" si="3"/>
        <v>#REF!</v>
      </c>
      <c r="E23" s="35" t="e">
        <f t="shared" ca="1" si="4"/>
        <v>#REF!</v>
      </c>
      <c r="F23" s="35" t="e">
        <f t="shared" ca="1" si="5"/>
        <v>#REF!</v>
      </c>
      <c r="G23" s="35" t="e">
        <f t="shared" ca="1" si="6"/>
        <v>#REF!</v>
      </c>
      <c r="H23" s="36" t="e">
        <f t="shared" ca="1" si="7"/>
        <v>#REF!</v>
      </c>
      <c r="I23" s="37" t="e">
        <f t="shared" ca="1" si="0"/>
        <v>#REF!</v>
      </c>
      <c r="J23" s="123" t="e">
        <f t="shared" ca="1" si="1"/>
        <v>#REF!</v>
      </c>
      <c r="L23" s="111" t="e">
        <f t="shared" ca="1" si="8"/>
        <v>#REF!</v>
      </c>
      <c r="M23" s="112" t="e">
        <f t="shared" ca="1" si="9"/>
        <v>#REF!</v>
      </c>
      <c r="N23" s="112" t="e">
        <f t="shared" ca="1" si="10"/>
        <v>#REF!</v>
      </c>
      <c r="O23" s="112" t="e">
        <f t="shared" ca="1" si="11"/>
        <v>#REF!</v>
      </c>
      <c r="P23" s="112" t="e">
        <f t="shared" ca="1" si="12"/>
        <v>#REF!</v>
      </c>
      <c r="Q23" s="113" t="e">
        <f t="shared" ca="1" si="13"/>
        <v>#REF!</v>
      </c>
      <c r="R23" s="115" t="e">
        <f t="shared" ca="1" si="17"/>
        <v>#REF!</v>
      </c>
      <c r="S23" s="125" t="e">
        <f t="shared" ca="1" si="14"/>
        <v>#REF!</v>
      </c>
      <c r="U23" s="330" t="e">
        <f t="shared" ca="1" si="15"/>
        <v>#REF!</v>
      </c>
    </row>
    <row r="24" spans="1:21" ht="21.95" customHeight="1">
      <c r="A24" s="23">
        <f t="shared" si="16"/>
        <v>12</v>
      </c>
      <c r="B24" s="33"/>
      <c r="C24" s="34" t="e">
        <f t="shared" ca="1" si="2"/>
        <v>#REF!</v>
      </c>
      <c r="D24" s="35" t="e">
        <f t="shared" ca="1" si="3"/>
        <v>#REF!</v>
      </c>
      <c r="E24" s="35" t="e">
        <f t="shared" ca="1" si="4"/>
        <v>#REF!</v>
      </c>
      <c r="F24" s="35" t="e">
        <f t="shared" ca="1" si="5"/>
        <v>#REF!</v>
      </c>
      <c r="G24" s="35" t="e">
        <f t="shared" ca="1" si="6"/>
        <v>#REF!</v>
      </c>
      <c r="H24" s="36" t="e">
        <f t="shared" ca="1" si="7"/>
        <v>#REF!</v>
      </c>
      <c r="I24" s="37" t="e">
        <f t="shared" ca="1" si="0"/>
        <v>#REF!</v>
      </c>
      <c r="J24" s="123" t="e">
        <f t="shared" ca="1" si="1"/>
        <v>#REF!</v>
      </c>
      <c r="L24" s="111" t="e">
        <f t="shared" ca="1" si="8"/>
        <v>#REF!</v>
      </c>
      <c r="M24" s="112" t="e">
        <f t="shared" ca="1" si="9"/>
        <v>#REF!</v>
      </c>
      <c r="N24" s="112" t="e">
        <f t="shared" ca="1" si="10"/>
        <v>#REF!</v>
      </c>
      <c r="O24" s="112" t="e">
        <f t="shared" ca="1" si="11"/>
        <v>#REF!</v>
      </c>
      <c r="P24" s="112" t="e">
        <f t="shared" ca="1" si="12"/>
        <v>#REF!</v>
      </c>
      <c r="Q24" s="113" t="e">
        <f t="shared" ca="1" si="13"/>
        <v>#REF!</v>
      </c>
      <c r="R24" s="115" t="e">
        <f t="shared" ca="1" si="17"/>
        <v>#REF!</v>
      </c>
      <c r="S24" s="125" t="e">
        <f t="shared" ca="1" si="14"/>
        <v>#REF!</v>
      </c>
      <c r="U24" s="330" t="e">
        <f t="shared" ca="1" si="15"/>
        <v>#REF!</v>
      </c>
    </row>
    <row r="25" spans="1:21" ht="21.95" customHeight="1">
      <c r="A25" s="23">
        <f t="shared" si="16"/>
        <v>13</v>
      </c>
      <c r="B25" s="33"/>
      <c r="C25" s="34" t="e">
        <f t="shared" ca="1" si="2"/>
        <v>#REF!</v>
      </c>
      <c r="D25" s="35" t="e">
        <f t="shared" ca="1" si="3"/>
        <v>#REF!</v>
      </c>
      <c r="E25" s="35" t="e">
        <f t="shared" ca="1" si="4"/>
        <v>#REF!</v>
      </c>
      <c r="F25" s="35" t="e">
        <f t="shared" ca="1" si="5"/>
        <v>#REF!</v>
      </c>
      <c r="G25" s="35" t="e">
        <f t="shared" ca="1" si="6"/>
        <v>#REF!</v>
      </c>
      <c r="H25" s="36" t="e">
        <f t="shared" ca="1" si="7"/>
        <v>#REF!</v>
      </c>
      <c r="I25" s="37" t="e">
        <f t="shared" ca="1" si="0"/>
        <v>#REF!</v>
      </c>
      <c r="J25" s="123" t="e">
        <f t="shared" ca="1" si="1"/>
        <v>#REF!</v>
      </c>
      <c r="L25" s="111" t="e">
        <f t="shared" ca="1" si="8"/>
        <v>#REF!</v>
      </c>
      <c r="M25" s="112" t="e">
        <f t="shared" ca="1" si="9"/>
        <v>#REF!</v>
      </c>
      <c r="N25" s="112" t="e">
        <f t="shared" ca="1" si="10"/>
        <v>#REF!</v>
      </c>
      <c r="O25" s="112" t="e">
        <f t="shared" ca="1" si="11"/>
        <v>#REF!</v>
      </c>
      <c r="P25" s="112" t="e">
        <f t="shared" ca="1" si="12"/>
        <v>#REF!</v>
      </c>
      <c r="Q25" s="113" t="e">
        <f t="shared" ca="1" si="13"/>
        <v>#REF!</v>
      </c>
      <c r="R25" s="115" t="e">
        <f t="shared" ca="1" si="17"/>
        <v>#REF!</v>
      </c>
      <c r="S25" s="125" t="e">
        <f t="shared" ca="1" si="14"/>
        <v>#REF!</v>
      </c>
      <c r="U25" s="330" t="e">
        <f t="shared" ca="1" si="15"/>
        <v>#REF!</v>
      </c>
    </row>
    <row r="26" spans="1:21" ht="21.95" customHeight="1">
      <c r="A26" s="23">
        <f t="shared" si="16"/>
        <v>14</v>
      </c>
      <c r="B26" s="33"/>
      <c r="C26" s="34" t="e">
        <f t="shared" ca="1" si="2"/>
        <v>#REF!</v>
      </c>
      <c r="D26" s="35" t="e">
        <f t="shared" ca="1" si="3"/>
        <v>#REF!</v>
      </c>
      <c r="E26" s="35" t="e">
        <f t="shared" ca="1" si="4"/>
        <v>#REF!</v>
      </c>
      <c r="F26" s="35" t="e">
        <f t="shared" ca="1" si="5"/>
        <v>#REF!</v>
      </c>
      <c r="G26" s="35" t="e">
        <f t="shared" ca="1" si="6"/>
        <v>#REF!</v>
      </c>
      <c r="H26" s="36" t="e">
        <f t="shared" ca="1" si="7"/>
        <v>#REF!</v>
      </c>
      <c r="I26" s="37" t="e">
        <f t="shared" ca="1" si="0"/>
        <v>#REF!</v>
      </c>
      <c r="J26" s="123" t="e">
        <f t="shared" ca="1" si="1"/>
        <v>#REF!</v>
      </c>
      <c r="L26" s="111" t="e">
        <f t="shared" ca="1" si="8"/>
        <v>#REF!</v>
      </c>
      <c r="M26" s="112" t="e">
        <f t="shared" ca="1" si="9"/>
        <v>#REF!</v>
      </c>
      <c r="N26" s="112" t="e">
        <f t="shared" ca="1" si="10"/>
        <v>#REF!</v>
      </c>
      <c r="O26" s="112" t="e">
        <f t="shared" ca="1" si="11"/>
        <v>#REF!</v>
      </c>
      <c r="P26" s="112" t="e">
        <f t="shared" ca="1" si="12"/>
        <v>#REF!</v>
      </c>
      <c r="Q26" s="113" t="e">
        <f t="shared" ca="1" si="13"/>
        <v>#REF!</v>
      </c>
      <c r="R26" s="115" t="e">
        <f t="shared" ca="1" si="17"/>
        <v>#REF!</v>
      </c>
      <c r="S26" s="125" t="e">
        <f t="shared" ca="1" si="14"/>
        <v>#REF!</v>
      </c>
      <c r="U26" s="330" t="e">
        <f t="shared" ca="1" si="15"/>
        <v>#REF!</v>
      </c>
    </row>
    <row r="27" spans="1:21" ht="21.95" customHeight="1">
      <c r="A27" s="23">
        <f t="shared" si="16"/>
        <v>15</v>
      </c>
      <c r="B27" s="33"/>
      <c r="C27" s="34" t="e">
        <f t="shared" ca="1" si="2"/>
        <v>#REF!</v>
      </c>
      <c r="D27" s="35" t="e">
        <f t="shared" ca="1" si="3"/>
        <v>#REF!</v>
      </c>
      <c r="E27" s="35" t="e">
        <f t="shared" ca="1" si="4"/>
        <v>#REF!</v>
      </c>
      <c r="F27" s="35" t="e">
        <f t="shared" ca="1" si="5"/>
        <v>#REF!</v>
      </c>
      <c r="G27" s="35" t="e">
        <f t="shared" ca="1" si="6"/>
        <v>#REF!</v>
      </c>
      <c r="H27" s="36" t="e">
        <f t="shared" ca="1" si="7"/>
        <v>#REF!</v>
      </c>
      <c r="I27" s="37" t="e">
        <f t="shared" ca="1" si="0"/>
        <v>#REF!</v>
      </c>
      <c r="J27" s="123" t="e">
        <f t="shared" ca="1" si="1"/>
        <v>#REF!</v>
      </c>
      <c r="L27" s="111" t="e">
        <f t="shared" ca="1" si="8"/>
        <v>#REF!</v>
      </c>
      <c r="M27" s="112" t="e">
        <f t="shared" ca="1" si="9"/>
        <v>#REF!</v>
      </c>
      <c r="N27" s="112" t="e">
        <f t="shared" ca="1" si="10"/>
        <v>#REF!</v>
      </c>
      <c r="O27" s="112" t="e">
        <f t="shared" ca="1" si="11"/>
        <v>#REF!</v>
      </c>
      <c r="P27" s="112" t="e">
        <f t="shared" ca="1" si="12"/>
        <v>#REF!</v>
      </c>
      <c r="Q27" s="113" t="e">
        <f t="shared" ca="1" si="13"/>
        <v>#REF!</v>
      </c>
      <c r="R27" s="115" t="e">
        <f t="shared" ca="1" si="17"/>
        <v>#REF!</v>
      </c>
      <c r="S27" s="125" t="e">
        <f t="shared" ca="1" si="14"/>
        <v>#REF!</v>
      </c>
      <c r="U27" s="330" t="e">
        <f t="shared" ca="1" si="15"/>
        <v>#REF!</v>
      </c>
    </row>
    <row r="28" spans="1:21" ht="21.95" customHeight="1">
      <c r="A28" s="23">
        <f t="shared" si="16"/>
        <v>16</v>
      </c>
      <c r="B28" s="33"/>
      <c r="C28" s="34" t="e">
        <f t="shared" ca="1" si="2"/>
        <v>#REF!</v>
      </c>
      <c r="D28" s="35" t="e">
        <f t="shared" ca="1" si="3"/>
        <v>#REF!</v>
      </c>
      <c r="E28" s="35" t="e">
        <f t="shared" ca="1" si="4"/>
        <v>#REF!</v>
      </c>
      <c r="F28" s="35" t="e">
        <f t="shared" ca="1" si="5"/>
        <v>#REF!</v>
      </c>
      <c r="G28" s="35" t="e">
        <f t="shared" ca="1" si="6"/>
        <v>#REF!</v>
      </c>
      <c r="H28" s="36" t="e">
        <f t="shared" ca="1" si="7"/>
        <v>#REF!</v>
      </c>
      <c r="I28" s="37" t="e">
        <f t="shared" ca="1" si="0"/>
        <v>#REF!</v>
      </c>
      <c r="J28" s="123" t="e">
        <f t="shared" ca="1" si="1"/>
        <v>#REF!</v>
      </c>
      <c r="L28" s="111" t="e">
        <f t="shared" ca="1" si="8"/>
        <v>#REF!</v>
      </c>
      <c r="M28" s="112" t="e">
        <f t="shared" ca="1" si="9"/>
        <v>#REF!</v>
      </c>
      <c r="N28" s="112" t="e">
        <f t="shared" ca="1" si="10"/>
        <v>#REF!</v>
      </c>
      <c r="O28" s="112" t="e">
        <f t="shared" ca="1" si="11"/>
        <v>#REF!</v>
      </c>
      <c r="P28" s="112" t="e">
        <f t="shared" ca="1" si="12"/>
        <v>#REF!</v>
      </c>
      <c r="Q28" s="113" t="e">
        <f t="shared" ca="1" si="13"/>
        <v>#REF!</v>
      </c>
      <c r="R28" s="115" t="e">
        <f t="shared" ca="1" si="17"/>
        <v>#REF!</v>
      </c>
      <c r="S28" s="125" t="e">
        <f t="shared" ca="1" si="14"/>
        <v>#REF!</v>
      </c>
      <c r="U28" s="330" t="e">
        <f t="shared" ca="1" si="15"/>
        <v>#REF!</v>
      </c>
    </row>
    <row r="29" spans="1:21" ht="21.95" customHeight="1">
      <c r="A29" s="23">
        <f t="shared" si="16"/>
        <v>17</v>
      </c>
      <c r="B29" s="33"/>
      <c r="C29" s="34" t="e">
        <f t="shared" ca="1" si="2"/>
        <v>#REF!</v>
      </c>
      <c r="D29" s="35" t="e">
        <f t="shared" ca="1" si="3"/>
        <v>#REF!</v>
      </c>
      <c r="E29" s="35" t="e">
        <f t="shared" ca="1" si="4"/>
        <v>#REF!</v>
      </c>
      <c r="F29" s="35" t="e">
        <f t="shared" ca="1" si="5"/>
        <v>#REF!</v>
      </c>
      <c r="G29" s="35" t="e">
        <f t="shared" ca="1" si="6"/>
        <v>#REF!</v>
      </c>
      <c r="H29" s="36" t="e">
        <f t="shared" ca="1" si="7"/>
        <v>#REF!</v>
      </c>
      <c r="I29" s="37" t="e">
        <f t="shared" ca="1" si="0"/>
        <v>#REF!</v>
      </c>
      <c r="J29" s="123" t="e">
        <f t="shared" ca="1" si="1"/>
        <v>#REF!</v>
      </c>
      <c r="L29" s="111" t="e">
        <f t="shared" ca="1" si="8"/>
        <v>#REF!</v>
      </c>
      <c r="M29" s="112" t="e">
        <f t="shared" ca="1" si="9"/>
        <v>#REF!</v>
      </c>
      <c r="N29" s="112" t="e">
        <f t="shared" ca="1" si="10"/>
        <v>#REF!</v>
      </c>
      <c r="O29" s="112" t="e">
        <f t="shared" ca="1" si="11"/>
        <v>#REF!</v>
      </c>
      <c r="P29" s="112" t="e">
        <f t="shared" ca="1" si="12"/>
        <v>#REF!</v>
      </c>
      <c r="Q29" s="113" t="e">
        <f t="shared" ca="1" si="13"/>
        <v>#REF!</v>
      </c>
      <c r="R29" s="115" t="e">
        <f t="shared" ca="1" si="17"/>
        <v>#REF!</v>
      </c>
      <c r="S29" s="125" t="e">
        <f t="shared" ca="1" si="14"/>
        <v>#REF!</v>
      </c>
      <c r="U29" s="330" t="e">
        <f t="shared" ca="1" si="15"/>
        <v>#REF!</v>
      </c>
    </row>
    <row r="30" spans="1:21" ht="21.95" customHeight="1">
      <c r="A30" s="23">
        <f t="shared" si="16"/>
        <v>18</v>
      </c>
      <c r="B30" s="33"/>
      <c r="C30" s="34" t="e">
        <f t="shared" ca="1" si="2"/>
        <v>#REF!</v>
      </c>
      <c r="D30" s="35" t="e">
        <f t="shared" ca="1" si="3"/>
        <v>#REF!</v>
      </c>
      <c r="E30" s="35" t="e">
        <f t="shared" ca="1" si="4"/>
        <v>#REF!</v>
      </c>
      <c r="F30" s="35" t="e">
        <f t="shared" ca="1" si="5"/>
        <v>#REF!</v>
      </c>
      <c r="G30" s="35" t="e">
        <f t="shared" ca="1" si="6"/>
        <v>#REF!</v>
      </c>
      <c r="H30" s="36" t="e">
        <f t="shared" ca="1" si="7"/>
        <v>#REF!</v>
      </c>
      <c r="I30" s="37" t="e">
        <f t="shared" ca="1" si="0"/>
        <v>#REF!</v>
      </c>
      <c r="J30" s="123" t="e">
        <f t="shared" ca="1" si="1"/>
        <v>#REF!</v>
      </c>
      <c r="L30" s="111" t="e">
        <f t="shared" ca="1" si="8"/>
        <v>#REF!</v>
      </c>
      <c r="M30" s="112" t="e">
        <f t="shared" ca="1" si="9"/>
        <v>#REF!</v>
      </c>
      <c r="N30" s="112" t="e">
        <f t="shared" ca="1" si="10"/>
        <v>#REF!</v>
      </c>
      <c r="O30" s="112" t="e">
        <f t="shared" ca="1" si="11"/>
        <v>#REF!</v>
      </c>
      <c r="P30" s="112" t="e">
        <f t="shared" ca="1" si="12"/>
        <v>#REF!</v>
      </c>
      <c r="Q30" s="113" t="e">
        <f t="shared" ca="1" si="13"/>
        <v>#REF!</v>
      </c>
      <c r="R30" s="115" t="e">
        <f t="shared" ca="1" si="17"/>
        <v>#REF!</v>
      </c>
      <c r="S30" s="125" t="e">
        <f t="shared" ca="1" si="14"/>
        <v>#REF!</v>
      </c>
      <c r="U30" s="330" t="e">
        <f t="shared" ca="1" si="15"/>
        <v>#REF!</v>
      </c>
    </row>
    <row r="31" spans="1:21" ht="21.95" customHeight="1">
      <c r="A31" s="23">
        <f t="shared" si="16"/>
        <v>19</v>
      </c>
      <c r="B31" s="33"/>
      <c r="C31" s="34" t="e">
        <f t="shared" ca="1" si="2"/>
        <v>#REF!</v>
      </c>
      <c r="D31" s="35" t="e">
        <f t="shared" ca="1" si="3"/>
        <v>#REF!</v>
      </c>
      <c r="E31" s="35" t="e">
        <f t="shared" ca="1" si="4"/>
        <v>#REF!</v>
      </c>
      <c r="F31" s="35" t="e">
        <f t="shared" ca="1" si="5"/>
        <v>#REF!</v>
      </c>
      <c r="G31" s="35" t="e">
        <f t="shared" ca="1" si="6"/>
        <v>#REF!</v>
      </c>
      <c r="H31" s="36" t="e">
        <f t="shared" ca="1" si="7"/>
        <v>#REF!</v>
      </c>
      <c r="I31" s="37" t="e">
        <f t="shared" ca="1" si="0"/>
        <v>#REF!</v>
      </c>
      <c r="J31" s="123" t="e">
        <f t="shared" ca="1" si="1"/>
        <v>#REF!</v>
      </c>
      <c r="L31" s="111" t="e">
        <f t="shared" ca="1" si="8"/>
        <v>#REF!</v>
      </c>
      <c r="M31" s="112" t="e">
        <f t="shared" ca="1" si="9"/>
        <v>#REF!</v>
      </c>
      <c r="N31" s="112" t="e">
        <f t="shared" ca="1" si="10"/>
        <v>#REF!</v>
      </c>
      <c r="O31" s="112" t="e">
        <f t="shared" ca="1" si="11"/>
        <v>#REF!</v>
      </c>
      <c r="P31" s="112" t="e">
        <f t="shared" ca="1" si="12"/>
        <v>#REF!</v>
      </c>
      <c r="Q31" s="113" t="e">
        <f t="shared" ca="1" si="13"/>
        <v>#REF!</v>
      </c>
      <c r="R31" s="115" t="e">
        <f t="shared" ca="1" si="17"/>
        <v>#REF!</v>
      </c>
      <c r="S31" s="125" t="e">
        <f t="shared" ca="1" si="14"/>
        <v>#REF!</v>
      </c>
      <c r="U31" s="330" t="e">
        <f t="shared" ca="1" si="15"/>
        <v>#REF!</v>
      </c>
    </row>
    <row r="32" spans="1:21" ht="21.95" customHeight="1">
      <c r="A32" s="23">
        <f t="shared" si="16"/>
        <v>20</v>
      </c>
      <c r="B32" s="33"/>
      <c r="C32" s="34" t="e">
        <f t="shared" ca="1" si="2"/>
        <v>#REF!</v>
      </c>
      <c r="D32" s="35" t="e">
        <f t="shared" ca="1" si="3"/>
        <v>#REF!</v>
      </c>
      <c r="E32" s="35" t="e">
        <f t="shared" ca="1" si="4"/>
        <v>#REF!</v>
      </c>
      <c r="F32" s="35" t="e">
        <f t="shared" ca="1" si="5"/>
        <v>#REF!</v>
      </c>
      <c r="G32" s="35" t="e">
        <f t="shared" ca="1" si="6"/>
        <v>#REF!</v>
      </c>
      <c r="H32" s="36" t="e">
        <f t="shared" ca="1" si="7"/>
        <v>#REF!</v>
      </c>
      <c r="I32" s="37" t="e">
        <f t="shared" ca="1" si="0"/>
        <v>#REF!</v>
      </c>
      <c r="J32" s="123" t="e">
        <f t="shared" ca="1" si="1"/>
        <v>#REF!</v>
      </c>
      <c r="L32" s="111" t="e">
        <f t="shared" ca="1" si="8"/>
        <v>#REF!</v>
      </c>
      <c r="M32" s="112" t="e">
        <f t="shared" ca="1" si="9"/>
        <v>#REF!</v>
      </c>
      <c r="N32" s="112" t="e">
        <f t="shared" ca="1" si="10"/>
        <v>#REF!</v>
      </c>
      <c r="O32" s="112" t="e">
        <f t="shared" ca="1" si="11"/>
        <v>#REF!</v>
      </c>
      <c r="P32" s="112" t="e">
        <f t="shared" ca="1" si="12"/>
        <v>#REF!</v>
      </c>
      <c r="Q32" s="113" t="e">
        <f t="shared" ca="1" si="13"/>
        <v>#REF!</v>
      </c>
      <c r="R32" s="115" t="e">
        <f t="shared" ca="1" si="17"/>
        <v>#REF!</v>
      </c>
      <c r="S32" s="125" t="e">
        <f t="shared" ca="1" si="14"/>
        <v>#REF!</v>
      </c>
      <c r="U32" s="330" t="e">
        <f t="shared" ca="1" si="15"/>
        <v>#REF!</v>
      </c>
    </row>
    <row r="33" spans="1:21" ht="21.95" customHeight="1">
      <c r="A33" s="23">
        <f t="shared" si="16"/>
        <v>21</v>
      </c>
      <c r="B33" s="33"/>
      <c r="C33" s="34" t="e">
        <f t="shared" ca="1" si="2"/>
        <v>#REF!</v>
      </c>
      <c r="D33" s="35" t="e">
        <f t="shared" ca="1" si="3"/>
        <v>#REF!</v>
      </c>
      <c r="E33" s="35" t="e">
        <f t="shared" ca="1" si="4"/>
        <v>#REF!</v>
      </c>
      <c r="F33" s="35" t="e">
        <f t="shared" ca="1" si="5"/>
        <v>#REF!</v>
      </c>
      <c r="G33" s="35" t="e">
        <f t="shared" ca="1" si="6"/>
        <v>#REF!</v>
      </c>
      <c r="H33" s="36" t="e">
        <f t="shared" ca="1" si="7"/>
        <v>#REF!</v>
      </c>
      <c r="I33" s="37" t="e">
        <f t="shared" ca="1" si="0"/>
        <v>#REF!</v>
      </c>
      <c r="J33" s="123" t="e">
        <f t="shared" ca="1" si="1"/>
        <v>#REF!</v>
      </c>
      <c r="L33" s="111" t="e">
        <f t="shared" ca="1" si="8"/>
        <v>#REF!</v>
      </c>
      <c r="M33" s="112" t="e">
        <f t="shared" ca="1" si="9"/>
        <v>#REF!</v>
      </c>
      <c r="N33" s="112" t="e">
        <f t="shared" ca="1" si="10"/>
        <v>#REF!</v>
      </c>
      <c r="O33" s="112" t="e">
        <f t="shared" ca="1" si="11"/>
        <v>#REF!</v>
      </c>
      <c r="P33" s="112" t="e">
        <f t="shared" ca="1" si="12"/>
        <v>#REF!</v>
      </c>
      <c r="Q33" s="113" t="e">
        <f t="shared" ca="1" si="13"/>
        <v>#REF!</v>
      </c>
      <c r="R33" s="115" t="e">
        <f t="shared" ca="1" si="17"/>
        <v>#REF!</v>
      </c>
      <c r="S33" s="125" t="e">
        <f t="shared" ca="1" si="14"/>
        <v>#REF!</v>
      </c>
      <c r="U33" s="330" t="e">
        <f t="shared" ca="1" si="15"/>
        <v>#REF!</v>
      </c>
    </row>
    <row r="34" spans="1:21" ht="21.95" customHeight="1">
      <c r="A34" s="23">
        <f t="shared" si="16"/>
        <v>22</v>
      </c>
      <c r="B34" s="33"/>
      <c r="C34" s="34" t="e">
        <f t="shared" ca="1" si="2"/>
        <v>#REF!</v>
      </c>
      <c r="D34" s="35" t="e">
        <f t="shared" ca="1" si="3"/>
        <v>#REF!</v>
      </c>
      <c r="E34" s="35" t="e">
        <f t="shared" ca="1" si="4"/>
        <v>#REF!</v>
      </c>
      <c r="F34" s="35" t="e">
        <f t="shared" ca="1" si="5"/>
        <v>#REF!</v>
      </c>
      <c r="G34" s="35" t="e">
        <f t="shared" ca="1" si="6"/>
        <v>#REF!</v>
      </c>
      <c r="H34" s="36" t="e">
        <f t="shared" ca="1" si="7"/>
        <v>#REF!</v>
      </c>
      <c r="I34" s="37" t="e">
        <f t="shared" ca="1" si="0"/>
        <v>#REF!</v>
      </c>
      <c r="J34" s="123" t="e">
        <f t="shared" ca="1" si="1"/>
        <v>#REF!</v>
      </c>
      <c r="L34" s="111" t="e">
        <f t="shared" ca="1" si="8"/>
        <v>#REF!</v>
      </c>
      <c r="M34" s="112" t="e">
        <f t="shared" ca="1" si="9"/>
        <v>#REF!</v>
      </c>
      <c r="N34" s="112" t="e">
        <f t="shared" ca="1" si="10"/>
        <v>#REF!</v>
      </c>
      <c r="O34" s="112" t="e">
        <f t="shared" ca="1" si="11"/>
        <v>#REF!</v>
      </c>
      <c r="P34" s="112" t="e">
        <f t="shared" ca="1" si="12"/>
        <v>#REF!</v>
      </c>
      <c r="Q34" s="113" t="e">
        <f t="shared" ca="1" si="13"/>
        <v>#REF!</v>
      </c>
      <c r="R34" s="115" t="e">
        <f t="shared" ca="1" si="17"/>
        <v>#REF!</v>
      </c>
      <c r="S34" s="125" t="e">
        <f t="shared" ca="1" si="14"/>
        <v>#REF!</v>
      </c>
      <c r="U34" s="330" t="e">
        <f t="shared" ca="1" si="15"/>
        <v>#REF!</v>
      </c>
    </row>
    <row r="35" spans="1:21" ht="21.95" customHeight="1">
      <c r="A35" s="23">
        <f t="shared" si="16"/>
        <v>23</v>
      </c>
      <c r="B35" s="33"/>
      <c r="C35" s="34" t="e">
        <f t="shared" ca="1" si="2"/>
        <v>#REF!</v>
      </c>
      <c r="D35" s="35" t="e">
        <f t="shared" ca="1" si="3"/>
        <v>#REF!</v>
      </c>
      <c r="E35" s="35" t="e">
        <f t="shared" ca="1" si="4"/>
        <v>#REF!</v>
      </c>
      <c r="F35" s="35" t="e">
        <f t="shared" ca="1" si="5"/>
        <v>#REF!</v>
      </c>
      <c r="G35" s="35" t="e">
        <f t="shared" ca="1" si="6"/>
        <v>#REF!</v>
      </c>
      <c r="H35" s="36" t="e">
        <f t="shared" ca="1" si="7"/>
        <v>#REF!</v>
      </c>
      <c r="I35" s="37" t="e">
        <f t="shared" ca="1" si="0"/>
        <v>#REF!</v>
      </c>
      <c r="J35" s="123" t="e">
        <f t="shared" ca="1" si="1"/>
        <v>#REF!</v>
      </c>
      <c r="L35" s="111" t="e">
        <f t="shared" ca="1" si="8"/>
        <v>#REF!</v>
      </c>
      <c r="M35" s="112" t="e">
        <f t="shared" ca="1" si="9"/>
        <v>#REF!</v>
      </c>
      <c r="N35" s="112" t="e">
        <f t="shared" ca="1" si="10"/>
        <v>#REF!</v>
      </c>
      <c r="O35" s="112" t="e">
        <f t="shared" ca="1" si="11"/>
        <v>#REF!</v>
      </c>
      <c r="P35" s="112" t="e">
        <f t="shared" ca="1" si="12"/>
        <v>#REF!</v>
      </c>
      <c r="Q35" s="113" t="e">
        <f t="shared" ca="1" si="13"/>
        <v>#REF!</v>
      </c>
      <c r="R35" s="115" t="e">
        <f t="shared" ca="1" si="17"/>
        <v>#REF!</v>
      </c>
      <c r="S35" s="125" t="e">
        <f t="shared" ca="1" si="14"/>
        <v>#REF!</v>
      </c>
      <c r="U35" s="330" t="e">
        <f t="shared" ca="1" si="15"/>
        <v>#REF!</v>
      </c>
    </row>
    <row r="36" spans="1:21" ht="21.95" customHeight="1">
      <c r="A36" s="23">
        <f t="shared" si="16"/>
        <v>24</v>
      </c>
      <c r="B36" s="33"/>
      <c r="C36" s="34" t="e">
        <f t="shared" ca="1" si="2"/>
        <v>#REF!</v>
      </c>
      <c r="D36" s="35" t="e">
        <f t="shared" ca="1" si="3"/>
        <v>#REF!</v>
      </c>
      <c r="E36" s="35" t="e">
        <f t="shared" ca="1" si="4"/>
        <v>#REF!</v>
      </c>
      <c r="F36" s="35" t="e">
        <f t="shared" ca="1" si="5"/>
        <v>#REF!</v>
      </c>
      <c r="G36" s="35" t="e">
        <f t="shared" ca="1" si="6"/>
        <v>#REF!</v>
      </c>
      <c r="H36" s="36" t="e">
        <f t="shared" ca="1" si="7"/>
        <v>#REF!</v>
      </c>
      <c r="I36" s="37" t="e">
        <f t="shared" ca="1" si="0"/>
        <v>#REF!</v>
      </c>
      <c r="J36" s="123" t="e">
        <f t="shared" ca="1" si="1"/>
        <v>#REF!</v>
      </c>
      <c r="L36" s="111" t="e">
        <f t="shared" ca="1" si="8"/>
        <v>#REF!</v>
      </c>
      <c r="M36" s="112" t="e">
        <f t="shared" ca="1" si="9"/>
        <v>#REF!</v>
      </c>
      <c r="N36" s="112" t="e">
        <f t="shared" ca="1" si="10"/>
        <v>#REF!</v>
      </c>
      <c r="O36" s="112" t="e">
        <f t="shared" ca="1" si="11"/>
        <v>#REF!</v>
      </c>
      <c r="P36" s="112" t="e">
        <f t="shared" ca="1" si="12"/>
        <v>#REF!</v>
      </c>
      <c r="Q36" s="113" t="e">
        <f t="shared" ca="1" si="13"/>
        <v>#REF!</v>
      </c>
      <c r="R36" s="115" t="e">
        <f t="shared" ca="1" si="17"/>
        <v>#REF!</v>
      </c>
      <c r="S36" s="125" t="e">
        <f t="shared" ca="1" si="14"/>
        <v>#REF!</v>
      </c>
      <c r="U36" s="330" t="e">
        <f t="shared" ca="1" si="15"/>
        <v>#REF!</v>
      </c>
    </row>
    <row r="37" spans="1:21" ht="21.95" customHeight="1">
      <c r="A37" s="23">
        <f t="shared" si="16"/>
        <v>25</v>
      </c>
      <c r="B37" s="33"/>
      <c r="C37" s="34" t="e">
        <f t="shared" ca="1" si="2"/>
        <v>#REF!</v>
      </c>
      <c r="D37" s="35" t="e">
        <f t="shared" ca="1" si="3"/>
        <v>#REF!</v>
      </c>
      <c r="E37" s="35" t="e">
        <f t="shared" ca="1" si="4"/>
        <v>#REF!</v>
      </c>
      <c r="F37" s="35" t="e">
        <f t="shared" ca="1" si="5"/>
        <v>#REF!</v>
      </c>
      <c r="G37" s="35" t="e">
        <f t="shared" ca="1" si="6"/>
        <v>#REF!</v>
      </c>
      <c r="H37" s="36" t="e">
        <f t="shared" ca="1" si="7"/>
        <v>#REF!</v>
      </c>
      <c r="I37" s="37" t="e">
        <f t="shared" ca="1" si="0"/>
        <v>#REF!</v>
      </c>
      <c r="J37" s="123" t="e">
        <f t="shared" ca="1" si="1"/>
        <v>#REF!</v>
      </c>
      <c r="L37" s="111" t="e">
        <f t="shared" ca="1" si="8"/>
        <v>#REF!</v>
      </c>
      <c r="M37" s="112" t="e">
        <f t="shared" ca="1" si="9"/>
        <v>#REF!</v>
      </c>
      <c r="N37" s="112" t="e">
        <f t="shared" ca="1" si="10"/>
        <v>#REF!</v>
      </c>
      <c r="O37" s="112" t="e">
        <f t="shared" ca="1" si="11"/>
        <v>#REF!</v>
      </c>
      <c r="P37" s="112" t="e">
        <f t="shared" ca="1" si="12"/>
        <v>#REF!</v>
      </c>
      <c r="Q37" s="113" t="e">
        <f t="shared" ca="1" si="13"/>
        <v>#REF!</v>
      </c>
      <c r="R37" s="115" t="e">
        <f t="shared" ca="1" si="17"/>
        <v>#REF!</v>
      </c>
      <c r="S37" s="125" t="e">
        <f t="shared" ca="1" si="14"/>
        <v>#REF!</v>
      </c>
      <c r="U37" s="330" t="e">
        <f t="shared" ca="1" si="15"/>
        <v>#REF!</v>
      </c>
    </row>
    <row r="38" spans="1:21" ht="21.95" customHeight="1">
      <c r="A38" s="23">
        <f t="shared" si="16"/>
        <v>26</v>
      </c>
      <c r="B38" s="33"/>
      <c r="C38" s="34" t="e">
        <f t="shared" ca="1" si="2"/>
        <v>#REF!</v>
      </c>
      <c r="D38" s="35" t="e">
        <f t="shared" ca="1" si="3"/>
        <v>#REF!</v>
      </c>
      <c r="E38" s="35" t="e">
        <f t="shared" ca="1" si="4"/>
        <v>#REF!</v>
      </c>
      <c r="F38" s="35" t="e">
        <f t="shared" ca="1" si="5"/>
        <v>#REF!</v>
      </c>
      <c r="G38" s="35" t="e">
        <f t="shared" ca="1" si="6"/>
        <v>#REF!</v>
      </c>
      <c r="H38" s="36" t="e">
        <f t="shared" ca="1" si="7"/>
        <v>#REF!</v>
      </c>
      <c r="I38" s="37" t="e">
        <f t="shared" ca="1" si="0"/>
        <v>#REF!</v>
      </c>
      <c r="J38" s="123" t="e">
        <f t="shared" ca="1" si="1"/>
        <v>#REF!</v>
      </c>
      <c r="L38" s="111" t="e">
        <f t="shared" ca="1" si="8"/>
        <v>#REF!</v>
      </c>
      <c r="M38" s="112" t="e">
        <f t="shared" ca="1" si="9"/>
        <v>#REF!</v>
      </c>
      <c r="N38" s="112" t="e">
        <f t="shared" ca="1" si="10"/>
        <v>#REF!</v>
      </c>
      <c r="O38" s="112" t="e">
        <f t="shared" ca="1" si="11"/>
        <v>#REF!</v>
      </c>
      <c r="P38" s="112" t="e">
        <f t="shared" ca="1" si="12"/>
        <v>#REF!</v>
      </c>
      <c r="Q38" s="113" t="e">
        <f t="shared" ca="1" si="13"/>
        <v>#REF!</v>
      </c>
      <c r="R38" s="115" t="e">
        <f t="shared" ca="1" si="17"/>
        <v>#REF!</v>
      </c>
      <c r="S38" s="125" t="e">
        <f t="shared" ca="1" si="14"/>
        <v>#REF!</v>
      </c>
      <c r="U38" s="330" t="e">
        <f t="shared" ca="1" si="15"/>
        <v>#REF!</v>
      </c>
    </row>
    <row r="39" spans="1:21" ht="21.95" customHeight="1">
      <c r="A39" s="23">
        <f t="shared" si="16"/>
        <v>27</v>
      </c>
      <c r="B39" s="33"/>
      <c r="C39" s="34" t="e">
        <f t="shared" ca="1" si="2"/>
        <v>#REF!</v>
      </c>
      <c r="D39" s="35" t="e">
        <f t="shared" ca="1" si="3"/>
        <v>#REF!</v>
      </c>
      <c r="E39" s="35" t="e">
        <f t="shared" ca="1" si="4"/>
        <v>#REF!</v>
      </c>
      <c r="F39" s="35" t="e">
        <f t="shared" ca="1" si="5"/>
        <v>#REF!</v>
      </c>
      <c r="G39" s="35" t="e">
        <f t="shared" ca="1" si="6"/>
        <v>#REF!</v>
      </c>
      <c r="H39" s="36" t="e">
        <f t="shared" ca="1" si="7"/>
        <v>#REF!</v>
      </c>
      <c r="I39" s="37" t="e">
        <f t="shared" ca="1" si="0"/>
        <v>#REF!</v>
      </c>
      <c r="J39" s="123" t="e">
        <f t="shared" ca="1" si="1"/>
        <v>#REF!</v>
      </c>
      <c r="L39" s="111" t="e">
        <f t="shared" ca="1" si="8"/>
        <v>#REF!</v>
      </c>
      <c r="M39" s="112" t="e">
        <f t="shared" ca="1" si="9"/>
        <v>#REF!</v>
      </c>
      <c r="N39" s="112" t="e">
        <f t="shared" ca="1" si="10"/>
        <v>#REF!</v>
      </c>
      <c r="O39" s="112" t="e">
        <f t="shared" ca="1" si="11"/>
        <v>#REF!</v>
      </c>
      <c r="P39" s="112" t="e">
        <f t="shared" ca="1" si="12"/>
        <v>#REF!</v>
      </c>
      <c r="Q39" s="113" t="e">
        <f t="shared" ca="1" si="13"/>
        <v>#REF!</v>
      </c>
      <c r="R39" s="115" t="e">
        <f t="shared" ca="1" si="17"/>
        <v>#REF!</v>
      </c>
      <c r="S39" s="125" t="e">
        <f t="shared" ca="1" si="14"/>
        <v>#REF!</v>
      </c>
      <c r="U39" s="330" t="e">
        <f t="shared" ca="1" si="15"/>
        <v>#REF!</v>
      </c>
    </row>
    <row r="40" spans="1:21" ht="21.95" customHeight="1">
      <c r="A40" s="23">
        <f t="shared" si="16"/>
        <v>28</v>
      </c>
      <c r="B40" s="33"/>
      <c r="C40" s="34" t="e">
        <f t="shared" ca="1" si="2"/>
        <v>#REF!</v>
      </c>
      <c r="D40" s="35" t="e">
        <f t="shared" ca="1" si="3"/>
        <v>#REF!</v>
      </c>
      <c r="E40" s="35" t="e">
        <f t="shared" ca="1" si="4"/>
        <v>#REF!</v>
      </c>
      <c r="F40" s="35" t="e">
        <f t="shared" ca="1" si="5"/>
        <v>#REF!</v>
      </c>
      <c r="G40" s="35" t="e">
        <f t="shared" ca="1" si="6"/>
        <v>#REF!</v>
      </c>
      <c r="H40" s="36" t="e">
        <f t="shared" ca="1" si="7"/>
        <v>#REF!</v>
      </c>
      <c r="I40" s="37" t="e">
        <f t="shared" ca="1" si="0"/>
        <v>#REF!</v>
      </c>
      <c r="J40" s="123" t="e">
        <f t="shared" ca="1" si="1"/>
        <v>#REF!</v>
      </c>
      <c r="L40" s="111" t="e">
        <f t="shared" ca="1" si="8"/>
        <v>#REF!</v>
      </c>
      <c r="M40" s="112" t="e">
        <f t="shared" ca="1" si="9"/>
        <v>#REF!</v>
      </c>
      <c r="N40" s="112" t="e">
        <f t="shared" ca="1" si="10"/>
        <v>#REF!</v>
      </c>
      <c r="O40" s="112" t="e">
        <f t="shared" ca="1" si="11"/>
        <v>#REF!</v>
      </c>
      <c r="P40" s="112" t="e">
        <f t="shared" ca="1" si="12"/>
        <v>#REF!</v>
      </c>
      <c r="Q40" s="113" t="e">
        <f t="shared" ca="1" si="13"/>
        <v>#REF!</v>
      </c>
      <c r="R40" s="115" t="e">
        <f t="shared" ca="1" si="17"/>
        <v>#REF!</v>
      </c>
      <c r="S40" s="125" t="e">
        <f t="shared" ca="1" si="14"/>
        <v>#REF!</v>
      </c>
      <c r="U40" s="330" t="e">
        <f t="shared" ca="1" si="15"/>
        <v>#REF!</v>
      </c>
    </row>
    <row r="41" spans="1:21" ht="21.95" customHeight="1">
      <c r="A41" s="23">
        <f t="shared" si="16"/>
        <v>29</v>
      </c>
      <c r="B41" s="33"/>
      <c r="C41" s="34" t="e">
        <f t="shared" ca="1" si="2"/>
        <v>#REF!</v>
      </c>
      <c r="D41" s="35" t="e">
        <f t="shared" ca="1" si="3"/>
        <v>#REF!</v>
      </c>
      <c r="E41" s="35" t="e">
        <f t="shared" ca="1" si="4"/>
        <v>#REF!</v>
      </c>
      <c r="F41" s="35" t="e">
        <f t="shared" ca="1" si="5"/>
        <v>#REF!</v>
      </c>
      <c r="G41" s="35" t="e">
        <f t="shared" ca="1" si="6"/>
        <v>#REF!</v>
      </c>
      <c r="H41" s="36" t="e">
        <f t="shared" ca="1" si="7"/>
        <v>#REF!</v>
      </c>
      <c r="I41" s="37" t="e">
        <f t="shared" ca="1" si="0"/>
        <v>#REF!</v>
      </c>
      <c r="J41" s="123" t="e">
        <f t="shared" ca="1" si="1"/>
        <v>#REF!</v>
      </c>
      <c r="L41" s="111" t="e">
        <f t="shared" ca="1" si="8"/>
        <v>#REF!</v>
      </c>
      <c r="M41" s="112" t="e">
        <f t="shared" ca="1" si="9"/>
        <v>#REF!</v>
      </c>
      <c r="N41" s="112" t="e">
        <f t="shared" ca="1" si="10"/>
        <v>#REF!</v>
      </c>
      <c r="O41" s="112" t="e">
        <f t="shared" ca="1" si="11"/>
        <v>#REF!</v>
      </c>
      <c r="P41" s="112" t="e">
        <f t="shared" ca="1" si="12"/>
        <v>#REF!</v>
      </c>
      <c r="Q41" s="113" t="e">
        <f t="shared" ca="1" si="13"/>
        <v>#REF!</v>
      </c>
      <c r="R41" s="115" t="e">
        <f t="shared" ca="1" si="17"/>
        <v>#REF!</v>
      </c>
      <c r="S41" s="125" t="e">
        <f t="shared" ca="1" si="14"/>
        <v>#REF!</v>
      </c>
      <c r="U41" s="330" t="e">
        <f t="shared" ca="1" si="15"/>
        <v>#REF!</v>
      </c>
    </row>
    <row r="42" spans="1:21" ht="21.95" customHeight="1">
      <c r="A42" s="23">
        <f t="shared" si="16"/>
        <v>30</v>
      </c>
      <c r="B42" s="33"/>
      <c r="C42" s="34" t="e">
        <f t="shared" ca="1" si="2"/>
        <v>#REF!</v>
      </c>
      <c r="D42" s="35" t="e">
        <f t="shared" ca="1" si="3"/>
        <v>#REF!</v>
      </c>
      <c r="E42" s="35" t="e">
        <f t="shared" ca="1" si="4"/>
        <v>#REF!</v>
      </c>
      <c r="F42" s="35" t="e">
        <f t="shared" ca="1" si="5"/>
        <v>#REF!</v>
      </c>
      <c r="G42" s="35" t="e">
        <f t="shared" ca="1" si="6"/>
        <v>#REF!</v>
      </c>
      <c r="H42" s="36" t="e">
        <f t="shared" ca="1" si="7"/>
        <v>#REF!</v>
      </c>
      <c r="I42" s="37" t="e">
        <f t="shared" ca="1" si="0"/>
        <v>#REF!</v>
      </c>
      <c r="J42" s="123" t="e">
        <f t="shared" ca="1" si="1"/>
        <v>#REF!</v>
      </c>
      <c r="L42" s="111" t="e">
        <f t="shared" ca="1" si="8"/>
        <v>#REF!</v>
      </c>
      <c r="M42" s="112" t="e">
        <f t="shared" ca="1" si="9"/>
        <v>#REF!</v>
      </c>
      <c r="N42" s="112" t="e">
        <f t="shared" ca="1" si="10"/>
        <v>#REF!</v>
      </c>
      <c r="O42" s="112" t="e">
        <f t="shared" ca="1" si="11"/>
        <v>#REF!</v>
      </c>
      <c r="P42" s="112" t="e">
        <f t="shared" ca="1" si="12"/>
        <v>#REF!</v>
      </c>
      <c r="Q42" s="113" t="e">
        <f t="shared" ca="1" si="13"/>
        <v>#REF!</v>
      </c>
      <c r="R42" s="115" t="e">
        <f t="shared" ca="1" si="17"/>
        <v>#REF!</v>
      </c>
      <c r="S42" s="125" t="e">
        <f t="shared" ca="1" si="14"/>
        <v>#REF!</v>
      </c>
      <c r="U42" s="330" t="e">
        <f t="shared" ca="1" si="15"/>
        <v>#REF!</v>
      </c>
    </row>
    <row r="43" spans="1:21" ht="21.95" customHeight="1">
      <c r="A43" s="23">
        <f t="shared" si="16"/>
        <v>31</v>
      </c>
      <c r="B43" s="33"/>
      <c r="C43" s="34" t="e">
        <f t="shared" ca="1" si="2"/>
        <v>#REF!</v>
      </c>
      <c r="D43" s="35" t="e">
        <f t="shared" ca="1" si="3"/>
        <v>#REF!</v>
      </c>
      <c r="E43" s="35" t="e">
        <f t="shared" ca="1" si="4"/>
        <v>#REF!</v>
      </c>
      <c r="F43" s="35" t="e">
        <f t="shared" ca="1" si="5"/>
        <v>#REF!</v>
      </c>
      <c r="G43" s="35" t="e">
        <f t="shared" ca="1" si="6"/>
        <v>#REF!</v>
      </c>
      <c r="H43" s="36" t="e">
        <f t="shared" ca="1" si="7"/>
        <v>#REF!</v>
      </c>
      <c r="I43" s="37" t="e">
        <f t="shared" ca="1" si="0"/>
        <v>#REF!</v>
      </c>
      <c r="J43" s="123" t="e">
        <f t="shared" ca="1" si="1"/>
        <v>#REF!</v>
      </c>
      <c r="L43" s="111" t="e">
        <f t="shared" ca="1" si="8"/>
        <v>#REF!</v>
      </c>
      <c r="M43" s="112" t="e">
        <f t="shared" ca="1" si="9"/>
        <v>#REF!</v>
      </c>
      <c r="N43" s="112" t="e">
        <f t="shared" ca="1" si="10"/>
        <v>#REF!</v>
      </c>
      <c r="O43" s="112" t="e">
        <f t="shared" ca="1" si="11"/>
        <v>#REF!</v>
      </c>
      <c r="P43" s="112" t="e">
        <f t="shared" ca="1" si="12"/>
        <v>#REF!</v>
      </c>
      <c r="Q43" s="113" t="e">
        <f t="shared" ca="1" si="13"/>
        <v>#REF!</v>
      </c>
      <c r="R43" s="115" t="e">
        <f t="shared" ca="1" si="17"/>
        <v>#REF!</v>
      </c>
      <c r="S43" s="125" t="e">
        <f t="shared" ca="1" si="14"/>
        <v>#REF!</v>
      </c>
      <c r="U43" s="330" t="e">
        <f t="shared" ca="1" si="15"/>
        <v>#REF!</v>
      </c>
    </row>
    <row r="44" spans="1:21" ht="21.95" customHeight="1">
      <c r="A44" s="23">
        <f t="shared" si="16"/>
        <v>32</v>
      </c>
      <c r="B44" s="33"/>
      <c r="C44" s="34" t="e">
        <f t="shared" ca="1" si="2"/>
        <v>#REF!</v>
      </c>
      <c r="D44" s="35" t="e">
        <f t="shared" ca="1" si="3"/>
        <v>#REF!</v>
      </c>
      <c r="E44" s="35" t="e">
        <f t="shared" ca="1" si="4"/>
        <v>#REF!</v>
      </c>
      <c r="F44" s="35" t="e">
        <f t="shared" ca="1" si="5"/>
        <v>#REF!</v>
      </c>
      <c r="G44" s="35" t="e">
        <f t="shared" ca="1" si="6"/>
        <v>#REF!</v>
      </c>
      <c r="H44" s="36" t="e">
        <f t="shared" ca="1" si="7"/>
        <v>#REF!</v>
      </c>
      <c r="I44" s="37" t="e">
        <f t="shared" ca="1" si="0"/>
        <v>#REF!</v>
      </c>
      <c r="J44" s="123" t="e">
        <f t="shared" ca="1" si="1"/>
        <v>#REF!</v>
      </c>
      <c r="L44" s="111" t="e">
        <f t="shared" ca="1" si="8"/>
        <v>#REF!</v>
      </c>
      <c r="M44" s="112" t="e">
        <f t="shared" ca="1" si="9"/>
        <v>#REF!</v>
      </c>
      <c r="N44" s="112" t="e">
        <f t="shared" ca="1" si="10"/>
        <v>#REF!</v>
      </c>
      <c r="O44" s="112" t="e">
        <f t="shared" ca="1" si="11"/>
        <v>#REF!</v>
      </c>
      <c r="P44" s="112" t="e">
        <f t="shared" ca="1" si="12"/>
        <v>#REF!</v>
      </c>
      <c r="Q44" s="113" t="e">
        <f t="shared" ca="1" si="13"/>
        <v>#REF!</v>
      </c>
      <c r="R44" s="115" t="e">
        <f t="shared" ca="1" si="17"/>
        <v>#REF!</v>
      </c>
      <c r="S44" s="125" t="e">
        <f t="shared" ca="1" si="14"/>
        <v>#REF!</v>
      </c>
      <c r="U44" s="330" t="e">
        <f t="shared" ca="1" si="15"/>
        <v>#REF!</v>
      </c>
    </row>
    <row r="45" spans="1:21" ht="21.95" customHeight="1">
      <c r="A45" s="23">
        <f t="shared" si="16"/>
        <v>33</v>
      </c>
      <c r="B45" s="33"/>
      <c r="C45" s="34" t="e">
        <f t="shared" ca="1" si="2"/>
        <v>#REF!</v>
      </c>
      <c r="D45" s="35" t="e">
        <f t="shared" ca="1" si="3"/>
        <v>#REF!</v>
      </c>
      <c r="E45" s="35" t="e">
        <f t="shared" ca="1" si="4"/>
        <v>#REF!</v>
      </c>
      <c r="F45" s="35" t="e">
        <f t="shared" ca="1" si="5"/>
        <v>#REF!</v>
      </c>
      <c r="G45" s="35" t="e">
        <f t="shared" ca="1" si="6"/>
        <v>#REF!</v>
      </c>
      <c r="H45" s="36" t="e">
        <f t="shared" ca="1" si="7"/>
        <v>#REF!</v>
      </c>
      <c r="I45" s="37" t="e">
        <f t="shared" ref="I45:I62" ca="1" si="18">IF(OR(C45=0, D45=0, E45=0, F45=0),"BK-KETUNTASAN"," ")</f>
        <v>#REF!</v>
      </c>
      <c r="J45" s="123" t="e">
        <f t="shared" ref="J45:J62" ca="1" si="19">(C45/$C$11*24) + (D45/$D$11*15) + (E45/$E$11*16) + (F45/$F$11*24) + (G45/$G$11*12) + (H45/$H$11*9)</f>
        <v>#REF!</v>
      </c>
      <c r="L45" s="111" t="e">
        <f t="shared" ca="1" si="8"/>
        <v>#REF!</v>
      </c>
      <c r="M45" s="112" t="e">
        <f t="shared" ca="1" si="9"/>
        <v>#REF!</v>
      </c>
      <c r="N45" s="112" t="e">
        <f t="shared" ca="1" si="10"/>
        <v>#REF!</v>
      </c>
      <c r="O45" s="112" t="e">
        <f t="shared" ca="1" si="11"/>
        <v>#REF!</v>
      </c>
      <c r="P45" s="112" t="e">
        <f t="shared" ca="1" si="12"/>
        <v>#REF!</v>
      </c>
      <c r="Q45" s="113" t="e">
        <f t="shared" ca="1" si="13"/>
        <v>#REF!</v>
      </c>
      <c r="R45" s="115" t="e">
        <f t="shared" ca="1" si="17"/>
        <v>#REF!</v>
      </c>
      <c r="S45" s="125" t="e">
        <f t="shared" ca="1" si="14"/>
        <v>#REF!</v>
      </c>
      <c r="U45" s="330" t="e">
        <f t="shared" ca="1" si="15"/>
        <v>#REF!</v>
      </c>
    </row>
    <row r="46" spans="1:21" ht="21.95" customHeight="1">
      <c r="A46" s="23">
        <f t="shared" si="16"/>
        <v>34</v>
      </c>
      <c r="B46" s="33"/>
      <c r="C46" s="34" t="e">
        <f t="shared" ca="1" si="2"/>
        <v>#REF!</v>
      </c>
      <c r="D46" s="35" t="e">
        <f t="shared" ca="1" si="3"/>
        <v>#REF!</v>
      </c>
      <c r="E46" s="35" t="e">
        <f t="shared" ca="1" si="4"/>
        <v>#REF!</v>
      </c>
      <c r="F46" s="35" t="e">
        <f t="shared" ca="1" si="5"/>
        <v>#REF!</v>
      </c>
      <c r="G46" s="35" t="e">
        <f t="shared" ca="1" si="6"/>
        <v>#REF!</v>
      </c>
      <c r="H46" s="36" t="e">
        <f t="shared" ca="1" si="7"/>
        <v>#REF!</v>
      </c>
      <c r="I46" s="37" t="e">
        <f t="shared" ca="1" si="18"/>
        <v>#REF!</v>
      </c>
      <c r="J46" s="123" t="e">
        <f t="shared" ca="1" si="19"/>
        <v>#REF!</v>
      </c>
      <c r="L46" s="111" t="e">
        <f t="shared" ca="1" si="8"/>
        <v>#REF!</v>
      </c>
      <c r="M46" s="112" t="e">
        <f t="shared" ca="1" si="9"/>
        <v>#REF!</v>
      </c>
      <c r="N46" s="112" t="e">
        <f t="shared" ca="1" si="10"/>
        <v>#REF!</v>
      </c>
      <c r="O46" s="112" t="e">
        <f t="shared" ca="1" si="11"/>
        <v>#REF!</v>
      </c>
      <c r="P46" s="112" t="e">
        <f t="shared" ca="1" si="12"/>
        <v>#REF!</v>
      </c>
      <c r="Q46" s="113" t="e">
        <f t="shared" ca="1" si="13"/>
        <v>#REF!</v>
      </c>
      <c r="R46" s="115" t="e">
        <f t="shared" ca="1" si="17"/>
        <v>#REF!</v>
      </c>
      <c r="S46" s="125" t="e">
        <f t="shared" ca="1" si="14"/>
        <v>#REF!</v>
      </c>
      <c r="U46" s="330" t="e">
        <f t="shared" ca="1" si="15"/>
        <v>#REF!</v>
      </c>
    </row>
    <row r="47" spans="1:21" ht="21.95" customHeight="1">
      <c r="A47" s="23">
        <f t="shared" si="16"/>
        <v>35</v>
      </c>
      <c r="B47" s="33"/>
      <c r="C47" s="34" t="e">
        <f t="shared" ca="1" si="2"/>
        <v>#REF!</v>
      </c>
      <c r="D47" s="35" t="e">
        <f t="shared" ca="1" si="3"/>
        <v>#REF!</v>
      </c>
      <c r="E47" s="35" t="e">
        <f t="shared" ca="1" si="4"/>
        <v>#REF!</v>
      </c>
      <c r="F47" s="35" t="e">
        <f t="shared" ca="1" si="5"/>
        <v>#REF!</v>
      </c>
      <c r="G47" s="35" t="e">
        <f t="shared" ca="1" si="6"/>
        <v>#REF!</v>
      </c>
      <c r="H47" s="36" t="e">
        <f t="shared" ca="1" si="7"/>
        <v>#REF!</v>
      </c>
      <c r="I47" s="37" t="e">
        <f t="shared" ca="1" si="18"/>
        <v>#REF!</v>
      </c>
      <c r="J47" s="123" t="e">
        <f t="shared" ca="1" si="19"/>
        <v>#REF!</v>
      </c>
      <c r="L47" s="111" t="e">
        <f t="shared" ca="1" si="8"/>
        <v>#REF!</v>
      </c>
      <c r="M47" s="112" t="e">
        <f t="shared" ca="1" si="9"/>
        <v>#REF!</v>
      </c>
      <c r="N47" s="112" t="e">
        <f t="shared" ca="1" si="10"/>
        <v>#REF!</v>
      </c>
      <c r="O47" s="112" t="e">
        <f t="shared" ca="1" si="11"/>
        <v>#REF!</v>
      </c>
      <c r="P47" s="112" t="e">
        <f t="shared" ca="1" si="12"/>
        <v>#REF!</v>
      </c>
      <c r="Q47" s="113" t="e">
        <f t="shared" ca="1" si="13"/>
        <v>#REF!</v>
      </c>
      <c r="R47" s="115" t="e">
        <f t="shared" ca="1" si="17"/>
        <v>#REF!</v>
      </c>
      <c r="S47" s="125" t="e">
        <f t="shared" ca="1" si="14"/>
        <v>#REF!</v>
      </c>
      <c r="U47" s="330" t="e">
        <f t="shared" ca="1" si="15"/>
        <v>#REF!</v>
      </c>
    </row>
    <row r="48" spans="1:21" ht="21.95" customHeight="1">
      <c r="A48" s="23">
        <f t="shared" si="16"/>
        <v>36</v>
      </c>
      <c r="B48" s="33"/>
      <c r="C48" s="34" t="e">
        <f t="shared" ca="1" si="2"/>
        <v>#REF!</v>
      </c>
      <c r="D48" s="35" t="e">
        <f t="shared" ca="1" si="3"/>
        <v>#REF!</v>
      </c>
      <c r="E48" s="35" t="e">
        <f t="shared" ca="1" si="4"/>
        <v>#REF!</v>
      </c>
      <c r="F48" s="35" t="e">
        <f t="shared" ca="1" si="5"/>
        <v>#REF!</v>
      </c>
      <c r="G48" s="35" t="e">
        <f t="shared" ca="1" si="6"/>
        <v>#REF!</v>
      </c>
      <c r="H48" s="36" t="e">
        <f t="shared" ca="1" si="7"/>
        <v>#REF!</v>
      </c>
      <c r="I48" s="37" t="e">
        <f t="shared" ca="1" si="18"/>
        <v>#REF!</v>
      </c>
      <c r="J48" s="123" t="e">
        <f t="shared" ca="1" si="19"/>
        <v>#REF!</v>
      </c>
      <c r="L48" s="111" t="e">
        <f t="shared" ca="1" si="8"/>
        <v>#REF!</v>
      </c>
      <c r="M48" s="112" t="e">
        <f t="shared" ca="1" si="9"/>
        <v>#REF!</v>
      </c>
      <c r="N48" s="112" t="e">
        <f t="shared" ca="1" si="10"/>
        <v>#REF!</v>
      </c>
      <c r="O48" s="112" t="e">
        <f t="shared" ca="1" si="11"/>
        <v>#REF!</v>
      </c>
      <c r="P48" s="112" t="e">
        <f t="shared" ca="1" si="12"/>
        <v>#REF!</v>
      </c>
      <c r="Q48" s="113" t="e">
        <f t="shared" ca="1" si="13"/>
        <v>#REF!</v>
      </c>
      <c r="R48" s="115" t="e">
        <f t="shared" ca="1" si="17"/>
        <v>#REF!</v>
      </c>
      <c r="S48" s="125" t="e">
        <f t="shared" ca="1" si="14"/>
        <v>#REF!</v>
      </c>
      <c r="U48" s="330" t="e">
        <f t="shared" ca="1" si="15"/>
        <v>#REF!</v>
      </c>
    </row>
    <row r="49" spans="1:21" ht="21.95" customHeight="1">
      <c r="A49" s="23">
        <f t="shared" si="16"/>
        <v>37</v>
      </c>
      <c r="B49" s="33"/>
      <c r="C49" s="34" t="e">
        <f t="shared" ca="1" si="2"/>
        <v>#REF!</v>
      </c>
      <c r="D49" s="35" t="e">
        <f t="shared" ca="1" si="3"/>
        <v>#REF!</v>
      </c>
      <c r="E49" s="35" t="e">
        <f t="shared" ca="1" si="4"/>
        <v>#REF!</v>
      </c>
      <c r="F49" s="35" t="e">
        <f t="shared" ca="1" si="5"/>
        <v>#REF!</v>
      </c>
      <c r="G49" s="35" t="e">
        <f t="shared" ca="1" si="6"/>
        <v>#REF!</v>
      </c>
      <c r="H49" s="36" t="e">
        <f t="shared" ca="1" si="7"/>
        <v>#REF!</v>
      </c>
      <c r="I49" s="37" t="e">
        <f t="shared" ca="1" si="18"/>
        <v>#REF!</v>
      </c>
      <c r="J49" s="123" t="e">
        <f t="shared" ca="1" si="19"/>
        <v>#REF!</v>
      </c>
      <c r="L49" s="111" t="e">
        <f t="shared" ca="1" si="8"/>
        <v>#REF!</v>
      </c>
      <c r="M49" s="112" t="e">
        <f t="shared" ca="1" si="9"/>
        <v>#REF!</v>
      </c>
      <c r="N49" s="112" t="e">
        <f t="shared" ca="1" si="10"/>
        <v>#REF!</v>
      </c>
      <c r="O49" s="112" t="e">
        <f t="shared" ca="1" si="11"/>
        <v>#REF!</v>
      </c>
      <c r="P49" s="112" t="e">
        <f t="shared" ca="1" si="12"/>
        <v>#REF!</v>
      </c>
      <c r="Q49" s="113" t="e">
        <f t="shared" ca="1" si="13"/>
        <v>#REF!</v>
      </c>
      <c r="R49" s="115" t="e">
        <f t="shared" ca="1" si="17"/>
        <v>#REF!</v>
      </c>
      <c r="S49" s="125" t="e">
        <f t="shared" ca="1" si="14"/>
        <v>#REF!</v>
      </c>
      <c r="U49" s="330" t="e">
        <f t="shared" ca="1" si="15"/>
        <v>#REF!</v>
      </c>
    </row>
    <row r="50" spans="1:21" ht="21.95" customHeight="1">
      <c r="A50" s="23">
        <f t="shared" si="16"/>
        <v>38</v>
      </c>
      <c r="B50" s="33"/>
      <c r="C50" s="34" t="e">
        <f t="shared" ca="1" si="2"/>
        <v>#REF!</v>
      </c>
      <c r="D50" s="35" t="e">
        <f t="shared" ca="1" si="3"/>
        <v>#REF!</v>
      </c>
      <c r="E50" s="35" t="e">
        <f t="shared" ca="1" si="4"/>
        <v>#REF!</v>
      </c>
      <c r="F50" s="35" t="e">
        <f t="shared" ca="1" si="5"/>
        <v>#REF!</v>
      </c>
      <c r="G50" s="35" t="e">
        <f t="shared" ca="1" si="6"/>
        <v>#REF!</v>
      </c>
      <c r="H50" s="36" t="e">
        <f t="shared" ca="1" si="7"/>
        <v>#REF!</v>
      </c>
      <c r="I50" s="37" t="e">
        <f t="shared" ca="1" si="18"/>
        <v>#REF!</v>
      </c>
      <c r="J50" s="123" t="e">
        <f t="shared" ca="1" si="19"/>
        <v>#REF!</v>
      </c>
      <c r="L50" s="111" t="e">
        <f t="shared" ca="1" si="8"/>
        <v>#REF!</v>
      </c>
      <c r="M50" s="112" t="e">
        <f t="shared" ca="1" si="9"/>
        <v>#REF!</v>
      </c>
      <c r="N50" s="112" t="e">
        <f t="shared" ca="1" si="10"/>
        <v>#REF!</v>
      </c>
      <c r="O50" s="112" t="e">
        <f t="shared" ca="1" si="11"/>
        <v>#REF!</v>
      </c>
      <c r="P50" s="112" t="e">
        <f t="shared" ca="1" si="12"/>
        <v>#REF!</v>
      </c>
      <c r="Q50" s="113" t="e">
        <f t="shared" ca="1" si="13"/>
        <v>#REF!</v>
      </c>
      <c r="R50" s="115" t="e">
        <f t="shared" ca="1" si="17"/>
        <v>#REF!</v>
      </c>
      <c r="S50" s="125" t="e">
        <f t="shared" ca="1" si="14"/>
        <v>#REF!</v>
      </c>
      <c r="U50" s="330" t="e">
        <f t="shared" ca="1" si="15"/>
        <v>#REF!</v>
      </c>
    </row>
    <row r="51" spans="1:21" ht="21.95" customHeight="1">
      <c r="A51" s="23">
        <f t="shared" si="16"/>
        <v>39</v>
      </c>
      <c r="B51" s="33"/>
      <c r="C51" s="34" t="e">
        <f t="shared" ca="1" si="2"/>
        <v>#REF!</v>
      </c>
      <c r="D51" s="35" t="e">
        <f t="shared" ca="1" si="3"/>
        <v>#REF!</v>
      </c>
      <c r="E51" s="35" t="e">
        <f t="shared" ca="1" si="4"/>
        <v>#REF!</v>
      </c>
      <c r="F51" s="35" t="e">
        <f t="shared" ca="1" si="5"/>
        <v>#REF!</v>
      </c>
      <c r="G51" s="35" t="e">
        <f t="shared" ca="1" si="6"/>
        <v>#REF!</v>
      </c>
      <c r="H51" s="36" t="e">
        <f t="shared" ca="1" si="7"/>
        <v>#REF!</v>
      </c>
      <c r="I51" s="37" t="e">
        <f t="shared" ca="1" si="18"/>
        <v>#REF!</v>
      </c>
      <c r="J51" s="123" t="e">
        <f t="shared" ca="1" si="19"/>
        <v>#REF!</v>
      </c>
      <c r="L51" s="111" t="e">
        <f t="shared" ca="1" si="8"/>
        <v>#REF!</v>
      </c>
      <c r="M51" s="112" t="e">
        <f t="shared" ca="1" si="9"/>
        <v>#REF!</v>
      </c>
      <c r="N51" s="112" t="e">
        <f t="shared" ca="1" si="10"/>
        <v>#REF!</v>
      </c>
      <c r="O51" s="112" t="e">
        <f t="shared" ca="1" si="11"/>
        <v>#REF!</v>
      </c>
      <c r="P51" s="112" t="e">
        <f t="shared" ca="1" si="12"/>
        <v>#REF!</v>
      </c>
      <c r="Q51" s="113" t="e">
        <f t="shared" ca="1" si="13"/>
        <v>#REF!</v>
      </c>
      <c r="R51" s="115" t="e">
        <f t="shared" ca="1" si="17"/>
        <v>#REF!</v>
      </c>
      <c r="S51" s="125" t="e">
        <f t="shared" ca="1" si="14"/>
        <v>#REF!</v>
      </c>
      <c r="U51" s="330" t="e">
        <f t="shared" ca="1" si="15"/>
        <v>#REF!</v>
      </c>
    </row>
    <row r="52" spans="1:21" ht="21.95" customHeight="1">
      <c r="A52" s="23">
        <f t="shared" si="16"/>
        <v>40</v>
      </c>
      <c r="B52" s="33"/>
      <c r="C52" s="34" t="e">
        <f t="shared" ca="1" si="2"/>
        <v>#REF!</v>
      </c>
      <c r="D52" s="35" t="e">
        <f t="shared" ca="1" si="3"/>
        <v>#REF!</v>
      </c>
      <c r="E52" s="35" t="e">
        <f t="shared" ca="1" si="4"/>
        <v>#REF!</v>
      </c>
      <c r="F52" s="35" t="e">
        <f t="shared" ca="1" si="5"/>
        <v>#REF!</v>
      </c>
      <c r="G52" s="35" t="e">
        <f t="shared" ca="1" si="6"/>
        <v>#REF!</v>
      </c>
      <c r="H52" s="36" t="e">
        <f t="shared" ca="1" si="7"/>
        <v>#REF!</v>
      </c>
      <c r="I52" s="37" t="e">
        <f t="shared" ca="1" si="18"/>
        <v>#REF!</v>
      </c>
      <c r="J52" s="123" t="e">
        <f t="shared" ca="1" si="19"/>
        <v>#REF!</v>
      </c>
      <c r="L52" s="111" t="e">
        <f t="shared" ca="1" si="8"/>
        <v>#REF!</v>
      </c>
      <c r="M52" s="112" t="e">
        <f t="shared" ca="1" si="9"/>
        <v>#REF!</v>
      </c>
      <c r="N52" s="112" t="e">
        <f t="shared" ca="1" si="10"/>
        <v>#REF!</v>
      </c>
      <c r="O52" s="112" t="e">
        <f t="shared" ca="1" si="11"/>
        <v>#REF!</v>
      </c>
      <c r="P52" s="112" t="e">
        <f t="shared" ca="1" si="12"/>
        <v>#REF!</v>
      </c>
      <c r="Q52" s="113" t="e">
        <f t="shared" ca="1" si="13"/>
        <v>#REF!</v>
      </c>
      <c r="R52" s="115" t="e">
        <f t="shared" ca="1" si="17"/>
        <v>#REF!</v>
      </c>
      <c r="S52" s="125" t="e">
        <f t="shared" ca="1" si="14"/>
        <v>#REF!</v>
      </c>
      <c r="U52" s="330" t="e">
        <f t="shared" ca="1" si="15"/>
        <v>#REF!</v>
      </c>
    </row>
    <row r="53" spans="1:21" ht="21.95" customHeight="1">
      <c r="A53" s="23">
        <f t="shared" si="16"/>
        <v>41</v>
      </c>
      <c r="B53" s="33"/>
      <c r="C53" s="34" t="e">
        <f t="shared" ca="1" si="2"/>
        <v>#REF!</v>
      </c>
      <c r="D53" s="35" t="e">
        <f t="shared" ca="1" si="3"/>
        <v>#REF!</v>
      </c>
      <c r="E53" s="35" t="e">
        <f t="shared" ca="1" si="4"/>
        <v>#REF!</v>
      </c>
      <c r="F53" s="35" t="e">
        <f t="shared" ca="1" si="5"/>
        <v>#REF!</v>
      </c>
      <c r="G53" s="35" t="e">
        <f t="shared" ca="1" si="6"/>
        <v>#REF!</v>
      </c>
      <c r="H53" s="36" t="e">
        <f t="shared" ca="1" si="7"/>
        <v>#REF!</v>
      </c>
      <c r="I53" s="37" t="e">
        <f t="shared" ca="1" si="18"/>
        <v>#REF!</v>
      </c>
      <c r="J53" s="123" t="e">
        <f t="shared" ca="1" si="19"/>
        <v>#REF!</v>
      </c>
      <c r="L53" s="111" t="e">
        <f t="shared" ca="1" si="8"/>
        <v>#REF!</v>
      </c>
      <c r="M53" s="112" t="e">
        <f t="shared" ca="1" si="9"/>
        <v>#REF!</v>
      </c>
      <c r="N53" s="112" t="e">
        <f t="shared" ca="1" si="10"/>
        <v>#REF!</v>
      </c>
      <c r="O53" s="112" t="e">
        <f t="shared" ca="1" si="11"/>
        <v>#REF!</v>
      </c>
      <c r="P53" s="112" t="e">
        <f t="shared" ca="1" si="12"/>
        <v>#REF!</v>
      </c>
      <c r="Q53" s="113" t="e">
        <f t="shared" ca="1" si="13"/>
        <v>#REF!</v>
      </c>
      <c r="R53" s="115" t="e">
        <f t="shared" ca="1" si="17"/>
        <v>#REF!</v>
      </c>
      <c r="S53" s="125" t="e">
        <f t="shared" ca="1" si="14"/>
        <v>#REF!</v>
      </c>
      <c r="U53" s="330" t="e">
        <f t="shared" ca="1" si="15"/>
        <v>#REF!</v>
      </c>
    </row>
    <row r="54" spans="1:21" ht="21.95" customHeight="1">
      <c r="A54" s="23">
        <f t="shared" si="16"/>
        <v>42</v>
      </c>
      <c r="B54" s="33"/>
      <c r="C54" s="34" t="e">
        <f t="shared" ca="1" si="2"/>
        <v>#REF!</v>
      </c>
      <c r="D54" s="35" t="e">
        <f t="shared" ca="1" si="3"/>
        <v>#REF!</v>
      </c>
      <c r="E54" s="35" t="e">
        <f t="shared" ca="1" si="4"/>
        <v>#REF!</v>
      </c>
      <c r="F54" s="35" t="e">
        <f t="shared" ca="1" si="5"/>
        <v>#REF!</v>
      </c>
      <c r="G54" s="35" t="e">
        <f t="shared" ca="1" si="6"/>
        <v>#REF!</v>
      </c>
      <c r="H54" s="36" t="e">
        <f t="shared" ca="1" si="7"/>
        <v>#REF!</v>
      </c>
      <c r="I54" s="37" t="e">
        <f t="shared" ca="1" si="18"/>
        <v>#REF!</v>
      </c>
      <c r="J54" s="123" t="e">
        <f t="shared" ca="1" si="19"/>
        <v>#REF!</v>
      </c>
      <c r="L54" s="111" t="e">
        <f t="shared" ca="1" si="8"/>
        <v>#REF!</v>
      </c>
      <c r="M54" s="112" t="e">
        <f t="shared" ca="1" si="9"/>
        <v>#REF!</v>
      </c>
      <c r="N54" s="112" t="e">
        <f t="shared" ca="1" si="10"/>
        <v>#REF!</v>
      </c>
      <c r="O54" s="112" t="e">
        <f t="shared" ca="1" si="11"/>
        <v>#REF!</v>
      </c>
      <c r="P54" s="112" t="e">
        <f t="shared" ca="1" si="12"/>
        <v>#REF!</v>
      </c>
      <c r="Q54" s="113" t="e">
        <f t="shared" ca="1" si="13"/>
        <v>#REF!</v>
      </c>
      <c r="R54" s="115" t="e">
        <f t="shared" ca="1" si="17"/>
        <v>#REF!</v>
      </c>
      <c r="S54" s="125" t="e">
        <f t="shared" ca="1" si="14"/>
        <v>#REF!</v>
      </c>
      <c r="U54" s="330" t="e">
        <f t="shared" ca="1" si="15"/>
        <v>#REF!</v>
      </c>
    </row>
    <row r="55" spans="1:21" ht="21.95" customHeight="1">
      <c r="A55" s="23">
        <f t="shared" si="16"/>
        <v>43</v>
      </c>
      <c r="B55" s="33"/>
      <c r="C55" s="34" t="e">
        <f t="shared" ca="1" si="2"/>
        <v>#REF!</v>
      </c>
      <c r="D55" s="35" t="e">
        <f t="shared" ca="1" si="3"/>
        <v>#REF!</v>
      </c>
      <c r="E55" s="35" t="e">
        <f t="shared" ca="1" si="4"/>
        <v>#REF!</v>
      </c>
      <c r="F55" s="35" t="e">
        <f t="shared" ca="1" si="5"/>
        <v>#REF!</v>
      </c>
      <c r="G55" s="35" t="e">
        <f t="shared" ca="1" si="6"/>
        <v>#REF!</v>
      </c>
      <c r="H55" s="36" t="e">
        <f t="shared" ca="1" si="7"/>
        <v>#REF!</v>
      </c>
      <c r="I55" s="37" t="e">
        <f t="shared" ca="1" si="18"/>
        <v>#REF!</v>
      </c>
      <c r="J55" s="123" t="e">
        <f t="shared" ca="1" si="19"/>
        <v>#REF!</v>
      </c>
      <c r="L55" s="111" t="e">
        <f t="shared" ca="1" si="8"/>
        <v>#REF!</v>
      </c>
      <c r="M55" s="112" t="e">
        <f t="shared" ca="1" si="9"/>
        <v>#REF!</v>
      </c>
      <c r="N55" s="112" t="e">
        <f t="shared" ca="1" si="10"/>
        <v>#REF!</v>
      </c>
      <c r="O55" s="112" t="e">
        <f t="shared" ca="1" si="11"/>
        <v>#REF!</v>
      </c>
      <c r="P55" s="112" t="e">
        <f t="shared" ca="1" si="12"/>
        <v>#REF!</v>
      </c>
      <c r="Q55" s="113" t="e">
        <f t="shared" ca="1" si="13"/>
        <v>#REF!</v>
      </c>
      <c r="R55" s="115" t="e">
        <f t="shared" ca="1" si="17"/>
        <v>#REF!</v>
      </c>
      <c r="S55" s="125" t="e">
        <f t="shared" ca="1" si="14"/>
        <v>#REF!</v>
      </c>
      <c r="U55" s="330" t="e">
        <f t="shared" ca="1" si="15"/>
        <v>#REF!</v>
      </c>
    </row>
    <row r="56" spans="1:21" ht="21.95" customHeight="1">
      <c r="A56" s="23">
        <f t="shared" si="16"/>
        <v>44</v>
      </c>
      <c r="B56" s="33"/>
      <c r="C56" s="34" t="e">
        <f t="shared" ca="1" si="2"/>
        <v>#REF!</v>
      </c>
      <c r="D56" s="35" t="e">
        <f t="shared" ca="1" si="3"/>
        <v>#REF!</v>
      </c>
      <c r="E56" s="35" t="e">
        <f t="shared" ca="1" si="4"/>
        <v>#REF!</v>
      </c>
      <c r="F56" s="35" t="e">
        <f t="shared" ca="1" si="5"/>
        <v>#REF!</v>
      </c>
      <c r="G56" s="35" t="e">
        <f t="shared" ca="1" si="6"/>
        <v>#REF!</v>
      </c>
      <c r="H56" s="36" t="e">
        <f t="shared" ca="1" si="7"/>
        <v>#REF!</v>
      </c>
      <c r="I56" s="37" t="e">
        <f t="shared" ca="1" si="18"/>
        <v>#REF!</v>
      </c>
      <c r="J56" s="123" t="e">
        <f t="shared" ca="1" si="19"/>
        <v>#REF!</v>
      </c>
      <c r="L56" s="111" t="e">
        <f t="shared" ca="1" si="8"/>
        <v>#REF!</v>
      </c>
      <c r="M56" s="112" t="e">
        <f t="shared" ca="1" si="9"/>
        <v>#REF!</v>
      </c>
      <c r="N56" s="112" t="e">
        <f t="shared" ca="1" si="10"/>
        <v>#REF!</v>
      </c>
      <c r="O56" s="112" t="e">
        <f t="shared" ca="1" si="11"/>
        <v>#REF!</v>
      </c>
      <c r="P56" s="112" t="e">
        <f t="shared" ca="1" si="12"/>
        <v>#REF!</v>
      </c>
      <c r="Q56" s="113" t="e">
        <f t="shared" ca="1" si="13"/>
        <v>#REF!</v>
      </c>
      <c r="R56" s="115" t="e">
        <f t="shared" ca="1" si="17"/>
        <v>#REF!</v>
      </c>
      <c r="S56" s="125" t="e">
        <f t="shared" ca="1" si="14"/>
        <v>#REF!</v>
      </c>
      <c r="U56" s="330" t="e">
        <f t="shared" ca="1" si="15"/>
        <v>#REF!</v>
      </c>
    </row>
    <row r="57" spans="1:21" ht="21.95" customHeight="1">
      <c r="A57" s="23">
        <f t="shared" si="16"/>
        <v>45</v>
      </c>
      <c r="B57" s="33"/>
      <c r="C57" s="34" t="e">
        <f t="shared" ca="1" si="2"/>
        <v>#REF!</v>
      </c>
      <c r="D57" s="35" t="e">
        <f t="shared" ca="1" si="3"/>
        <v>#REF!</v>
      </c>
      <c r="E57" s="35" t="e">
        <f t="shared" ca="1" si="4"/>
        <v>#REF!</v>
      </c>
      <c r="F57" s="35" t="e">
        <f t="shared" ca="1" si="5"/>
        <v>#REF!</v>
      </c>
      <c r="G57" s="35" t="e">
        <f t="shared" ca="1" si="6"/>
        <v>#REF!</v>
      </c>
      <c r="H57" s="36" t="e">
        <f t="shared" ca="1" si="7"/>
        <v>#REF!</v>
      </c>
      <c r="I57" s="37" t="e">
        <f t="shared" ca="1" si="18"/>
        <v>#REF!</v>
      </c>
      <c r="J57" s="123" t="e">
        <f t="shared" ca="1" si="19"/>
        <v>#REF!</v>
      </c>
      <c r="L57" s="111" t="e">
        <f t="shared" ca="1" si="8"/>
        <v>#REF!</v>
      </c>
      <c r="M57" s="112" t="e">
        <f t="shared" ca="1" si="9"/>
        <v>#REF!</v>
      </c>
      <c r="N57" s="112" t="e">
        <f t="shared" ca="1" si="10"/>
        <v>#REF!</v>
      </c>
      <c r="O57" s="112" t="e">
        <f t="shared" ca="1" si="11"/>
        <v>#REF!</v>
      </c>
      <c r="P57" s="112" t="e">
        <f t="shared" ca="1" si="12"/>
        <v>#REF!</v>
      </c>
      <c r="Q57" s="113" t="e">
        <f t="shared" ca="1" si="13"/>
        <v>#REF!</v>
      </c>
      <c r="R57" s="115" t="e">
        <f t="shared" ca="1" si="17"/>
        <v>#REF!</v>
      </c>
      <c r="S57" s="125" t="e">
        <f t="shared" ca="1" si="14"/>
        <v>#REF!</v>
      </c>
      <c r="U57" s="330" t="e">
        <f t="shared" ca="1" si="15"/>
        <v>#REF!</v>
      </c>
    </row>
    <row r="58" spans="1:21" ht="21.95" customHeight="1">
      <c r="A58" s="23">
        <f t="shared" si="16"/>
        <v>46</v>
      </c>
      <c r="B58" s="33"/>
      <c r="C58" s="34" t="e">
        <f t="shared" ca="1" si="2"/>
        <v>#REF!</v>
      </c>
      <c r="D58" s="35" t="e">
        <f t="shared" ca="1" si="3"/>
        <v>#REF!</v>
      </c>
      <c r="E58" s="35" t="e">
        <f t="shared" ca="1" si="4"/>
        <v>#REF!</v>
      </c>
      <c r="F58" s="35" t="e">
        <f t="shared" ca="1" si="5"/>
        <v>#REF!</v>
      </c>
      <c r="G58" s="35" t="e">
        <f t="shared" ca="1" si="6"/>
        <v>#REF!</v>
      </c>
      <c r="H58" s="36" t="e">
        <f t="shared" ca="1" si="7"/>
        <v>#REF!</v>
      </c>
      <c r="I58" s="37" t="e">
        <f t="shared" ca="1" si="18"/>
        <v>#REF!</v>
      </c>
      <c r="J58" s="123" t="e">
        <f t="shared" ca="1" si="19"/>
        <v>#REF!</v>
      </c>
      <c r="L58" s="111" t="e">
        <f t="shared" ca="1" si="8"/>
        <v>#REF!</v>
      </c>
      <c r="M58" s="112" t="e">
        <f t="shared" ca="1" si="9"/>
        <v>#REF!</v>
      </c>
      <c r="N58" s="112" t="e">
        <f t="shared" ca="1" si="10"/>
        <v>#REF!</v>
      </c>
      <c r="O58" s="112" t="e">
        <f t="shared" ca="1" si="11"/>
        <v>#REF!</v>
      </c>
      <c r="P58" s="112" t="e">
        <f t="shared" ca="1" si="12"/>
        <v>#REF!</v>
      </c>
      <c r="Q58" s="113" t="e">
        <f t="shared" ca="1" si="13"/>
        <v>#REF!</v>
      </c>
      <c r="R58" s="115" t="e">
        <f t="shared" ca="1" si="17"/>
        <v>#REF!</v>
      </c>
      <c r="S58" s="125" t="e">
        <f t="shared" ca="1" si="14"/>
        <v>#REF!</v>
      </c>
      <c r="U58" s="330" t="e">
        <f t="shared" ca="1" si="15"/>
        <v>#REF!</v>
      </c>
    </row>
    <row r="59" spans="1:21" ht="21.95" customHeight="1">
      <c r="A59" s="23">
        <f t="shared" si="16"/>
        <v>47</v>
      </c>
      <c r="B59" s="33"/>
      <c r="C59" s="34" t="e">
        <f t="shared" ca="1" si="2"/>
        <v>#REF!</v>
      </c>
      <c r="D59" s="35" t="e">
        <f t="shared" ca="1" si="3"/>
        <v>#REF!</v>
      </c>
      <c r="E59" s="35" t="e">
        <f t="shared" ca="1" si="4"/>
        <v>#REF!</v>
      </c>
      <c r="F59" s="35" t="e">
        <f t="shared" ca="1" si="5"/>
        <v>#REF!</v>
      </c>
      <c r="G59" s="35" t="e">
        <f t="shared" ca="1" si="6"/>
        <v>#REF!</v>
      </c>
      <c r="H59" s="36" t="e">
        <f t="shared" ca="1" si="7"/>
        <v>#REF!</v>
      </c>
      <c r="I59" s="37" t="e">
        <f t="shared" ca="1" si="18"/>
        <v>#REF!</v>
      </c>
      <c r="J59" s="123" t="e">
        <f t="shared" ca="1" si="19"/>
        <v>#REF!</v>
      </c>
      <c r="L59" s="111" t="e">
        <f t="shared" ca="1" si="8"/>
        <v>#REF!</v>
      </c>
      <c r="M59" s="112" t="e">
        <f t="shared" ca="1" si="9"/>
        <v>#REF!</v>
      </c>
      <c r="N59" s="112" t="e">
        <f t="shared" ca="1" si="10"/>
        <v>#REF!</v>
      </c>
      <c r="O59" s="112" t="e">
        <f t="shared" ca="1" si="11"/>
        <v>#REF!</v>
      </c>
      <c r="P59" s="112" t="e">
        <f t="shared" ca="1" si="12"/>
        <v>#REF!</v>
      </c>
      <c r="Q59" s="113" t="e">
        <f t="shared" ca="1" si="13"/>
        <v>#REF!</v>
      </c>
      <c r="R59" s="115" t="e">
        <f t="shared" ca="1" si="17"/>
        <v>#REF!</v>
      </c>
      <c r="S59" s="125" t="e">
        <f t="shared" ca="1" si="14"/>
        <v>#REF!</v>
      </c>
      <c r="U59" s="330" t="e">
        <f t="shared" ca="1" si="15"/>
        <v>#REF!</v>
      </c>
    </row>
    <row r="60" spans="1:21" ht="21.95" customHeight="1">
      <c r="A60" s="23">
        <f t="shared" si="16"/>
        <v>48</v>
      </c>
      <c r="B60" s="33"/>
      <c r="C60" s="34" t="e">
        <f t="shared" ca="1" si="2"/>
        <v>#REF!</v>
      </c>
      <c r="D60" s="35" t="e">
        <f t="shared" ca="1" si="3"/>
        <v>#REF!</v>
      </c>
      <c r="E60" s="35" t="e">
        <f t="shared" ca="1" si="4"/>
        <v>#REF!</v>
      </c>
      <c r="F60" s="35" t="e">
        <f t="shared" ca="1" si="5"/>
        <v>#REF!</v>
      </c>
      <c r="G60" s="35" t="e">
        <f t="shared" ca="1" si="6"/>
        <v>#REF!</v>
      </c>
      <c r="H60" s="36" t="e">
        <f t="shared" ca="1" si="7"/>
        <v>#REF!</v>
      </c>
      <c r="I60" s="37" t="e">
        <f t="shared" ca="1" si="18"/>
        <v>#REF!</v>
      </c>
      <c r="J60" s="123" t="e">
        <f t="shared" ca="1" si="19"/>
        <v>#REF!</v>
      </c>
      <c r="L60" s="111" t="e">
        <f t="shared" ca="1" si="8"/>
        <v>#REF!</v>
      </c>
      <c r="M60" s="112" t="e">
        <f t="shared" ca="1" si="9"/>
        <v>#REF!</v>
      </c>
      <c r="N60" s="112" t="e">
        <f t="shared" ca="1" si="10"/>
        <v>#REF!</v>
      </c>
      <c r="O60" s="112" t="e">
        <f t="shared" ca="1" si="11"/>
        <v>#REF!</v>
      </c>
      <c r="P60" s="112" t="e">
        <f t="shared" ca="1" si="12"/>
        <v>#REF!</v>
      </c>
      <c r="Q60" s="113" t="e">
        <f t="shared" ca="1" si="13"/>
        <v>#REF!</v>
      </c>
      <c r="R60" s="115" t="e">
        <f t="shared" ca="1" si="17"/>
        <v>#REF!</v>
      </c>
      <c r="S60" s="125" t="e">
        <f t="shared" ca="1" si="14"/>
        <v>#REF!</v>
      </c>
      <c r="U60" s="330" t="e">
        <f t="shared" ca="1" si="15"/>
        <v>#REF!</v>
      </c>
    </row>
    <row r="61" spans="1:21" ht="21.95" customHeight="1">
      <c r="A61" s="23">
        <f t="shared" si="16"/>
        <v>49</v>
      </c>
      <c r="B61" s="33"/>
      <c r="C61" s="34" t="e">
        <f t="shared" ca="1" si="2"/>
        <v>#REF!</v>
      </c>
      <c r="D61" s="35" t="e">
        <f t="shared" ca="1" si="3"/>
        <v>#REF!</v>
      </c>
      <c r="E61" s="35" t="e">
        <f t="shared" ca="1" si="4"/>
        <v>#REF!</v>
      </c>
      <c r="F61" s="35" t="e">
        <f t="shared" ca="1" si="5"/>
        <v>#REF!</v>
      </c>
      <c r="G61" s="35" t="e">
        <f t="shared" ca="1" si="6"/>
        <v>#REF!</v>
      </c>
      <c r="H61" s="36" t="e">
        <f t="shared" ca="1" si="7"/>
        <v>#REF!</v>
      </c>
      <c r="I61" s="37" t="e">
        <f t="shared" ca="1" si="18"/>
        <v>#REF!</v>
      </c>
      <c r="J61" s="123" t="e">
        <f t="shared" ca="1" si="19"/>
        <v>#REF!</v>
      </c>
      <c r="L61" s="111" t="e">
        <f t="shared" ca="1" si="8"/>
        <v>#REF!</v>
      </c>
      <c r="M61" s="112" t="e">
        <f t="shared" ca="1" si="9"/>
        <v>#REF!</v>
      </c>
      <c r="N61" s="112" t="e">
        <f t="shared" ca="1" si="10"/>
        <v>#REF!</v>
      </c>
      <c r="O61" s="112" t="e">
        <f t="shared" ca="1" si="11"/>
        <v>#REF!</v>
      </c>
      <c r="P61" s="112" t="e">
        <f t="shared" ca="1" si="12"/>
        <v>#REF!</v>
      </c>
      <c r="Q61" s="113" t="e">
        <f t="shared" ca="1" si="13"/>
        <v>#REF!</v>
      </c>
      <c r="R61" s="115" t="e">
        <f t="shared" ca="1" si="17"/>
        <v>#REF!</v>
      </c>
      <c r="S61" s="125" t="e">
        <f t="shared" ca="1" si="14"/>
        <v>#REF!</v>
      </c>
      <c r="U61" s="330" t="e">
        <f t="shared" ca="1" si="15"/>
        <v>#REF!</v>
      </c>
    </row>
    <row r="62" spans="1:21" ht="21.95" customHeight="1">
      <c r="A62" s="23">
        <f t="shared" si="16"/>
        <v>50</v>
      </c>
      <c r="B62" s="33"/>
      <c r="C62" s="34" t="e">
        <f t="shared" ca="1" si="2"/>
        <v>#REF!</v>
      </c>
      <c r="D62" s="35" t="e">
        <f t="shared" ca="1" si="3"/>
        <v>#REF!</v>
      </c>
      <c r="E62" s="35" t="e">
        <f t="shared" ca="1" si="4"/>
        <v>#REF!</v>
      </c>
      <c r="F62" s="35" t="e">
        <f t="shared" ca="1" si="5"/>
        <v>#REF!</v>
      </c>
      <c r="G62" s="35" t="e">
        <f t="shared" ca="1" si="6"/>
        <v>#REF!</v>
      </c>
      <c r="H62" s="36" t="e">
        <f t="shared" ca="1" si="7"/>
        <v>#REF!</v>
      </c>
      <c r="I62" s="37" t="e">
        <f t="shared" ca="1" si="18"/>
        <v>#REF!</v>
      </c>
      <c r="J62" s="123" t="e">
        <f t="shared" ca="1" si="19"/>
        <v>#REF!</v>
      </c>
      <c r="L62" s="111" t="e">
        <f t="shared" ca="1" si="8"/>
        <v>#REF!</v>
      </c>
      <c r="M62" s="112" t="e">
        <f t="shared" ca="1" si="9"/>
        <v>#REF!</v>
      </c>
      <c r="N62" s="112" t="e">
        <f t="shared" ca="1" si="10"/>
        <v>#REF!</v>
      </c>
      <c r="O62" s="112" t="e">
        <f t="shared" ca="1" si="11"/>
        <v>#REF!</v>
      </c>
      <c r="P62" s="112" t="e">
        <f t="shared" ca="1" si="12"/>
        <v>#REF!</v>
      </c>
      <c r="Q62" s="113" t="e">
        <f t="shared" ca="1" si="13"/>
        <v>#REF!</v>
      </c>
      <c r="R62" s="115" t="e">
        <f t="shared" ca="1" si="17"/>
        <v>#REF!</v>
      </c>
      <c r="S62" s="125" t="e">
        <f t="shared" ca="1" si="14"/>
        <v>#REF!</v>
      </c>
      <c r="U62" s="330" t="e">
        <f t="shared" ca="1" si="15"/>
        <v>#REF!</v>
      </c>
    </row>
    <row r="63" spans="1:21" ht="21.95" customHeight="1"/>
    <row r="64" spans="1:21" ht="21.95" customHeight="1"/>
    <row r="65" ht="21.95" customHeight="1"/>
    <row r="66" ht="21.95" customHeight="1"/>
    <row r="67" ht="21.95" customHeight="1"/>
    <row r="68" ht="21.95" customHeight="1"/>
    <row r="69" ht="21.95" customHeight="1"/>
    <row r="70" ht="21.95" customHeight="1"/>
    <row r="71" ht="21.95" customHeight="1"/>
    <row r="72" ht="21.95" customHeight="1"/>
    <row r="73" ht="21.95" customHeight="1"/>
  </sheetData>
  <sheetProtection password="F7AF" sheet="1" objects="1" scenarios="1"/>
  <protectedRanges>
    <protectedRange sqref="F7 O7" name="Range1"/>
  </protectedRanges>
  <mergeCells count="16">
    <mergeCell ref="U9:U11"/>
    <mergeCell ref="J9:J11"/>
    <mergeCell ref="I9:I11"/>
    <mergeCell ref="G6:I6"/>
    <mergeCell ref="G7:I7"/>
    <mergeCell ref="A12:I12"/>
    <mergeCell ref="C9:H9"/>
    <mergeCell ref="A9:A11"/>
    <mergeCell ref="B9:B11"/>
    <mergeCell ref="A6:E6"/>
    <mergeCell ref="A7:E7"/>
    <mergeCell ref="S9:S11"/>
    <mergeCell ref="P6:R6"/>
    <mergeCell ref="P7:R7"/>
    <mergeCell ref="L9:Q9"/>
    <mergeCell ref="R9:R11"/>
  </mergeCells>
  <dataValidations count="2">
    <dataValidation type="list" allowBlank="1" showInputMessage="1" showErrorMessage="1" errorTitle="CLCE" error="Pilihlah Nama Anda sesuai daftar tersedia!!!" promptTitle="NAMA - NO.CLCE" sqref="G7:I7">
      <formula1>CLCE</formula1>
    </dataValidation>
    <dataValidation allowBlank="1" showInputMessage="1" showErrorMessage="1" errorTitle="CLCE" error="Pilihlah Nama Anda sesuai daftar tersedia!!!" promptTitle="NAMA - NO.CLCE" sqref="P7:R7"/>
  </dataValidations>
  <printOptions horizontalCentered="1"/>
  <pageMargins left="0.25" right="0.25" top="0.25" bottom="0.25" header="0.3" footer="0.3"/>
  <pageSetup paperSize="9" orientation="portrait" horizontalDpi="4294967295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22"/>
  <sheetViews>
    <sheetView workbookViewId="0">
      <selection activeCell="C28" sqref="C28"/>
    </sheetView>
  </sheetViews>
  <sheetFormatPr defaultRowHeight="12.75"/>
  <cols>
    <col min="1" max="1" width="35.7109375" customWidth="1"/>
  </cols>
  <sheetData>
    <row r="1" spans="1:1" ht="13.5" thickBot="1">
      <c r="A1" s="24" t="s">
        <v>99</v>
      </c>
    </row>
    <row r="2" spans="1:1" ht="13.5" thickTop="1">
      <c r="A2" s="25" t="s">
        <v>108</v>
      </c>
    </row>
    <row r="3" spans="1:1">
      <c r="A3" s="26" t="s">
        <v>100</v>
      </c>
    </row>
    <row r="4" spans="1:1">
      <c r="A4" s="26" t="s">
        <v>109</v>
      </c>
    </row>
    <row r="5" spans="1:1">
      <c r="A5" s="26" t="s">
        <v>101</v>
      </c>
    </row>
    <row r="6" spans="1:1">
      <c r="A6" s="26" t="s">
        <v>102</v>
      </c>
    </row>
    <row r="7" spans="1:1">
      <c r="A7" s="26" t="s">
        <v>110</v>
      </c>
    </row>
    <row r="8" spans="1:1">
      <c r="A8" s="26" t="s">
        <v>111</v>
      </c>
    </row>
    <row r="9" spans="1:1">
      <c r="A9" s="26" t="s">
        <v>103</v>
      </c>
    </row>
    <row r="10" spans="1:1">
      <c r="A10" s="26" t="s">
        <v>112</v>
      </c>
    </row>
    <row r="11" spans="1:1">
      <c r="A11" s="26" t="s">
        <v>113</v>
      </c>
    </row>
    <row r="12" spans="1:1">
      <c r="A12" s="26" t="s">
        <v>114</v>
      </c>
    </row>
    <row r="13" spans="1:1">
      <c r="A13" s="26" t="s">
        <v>104</v>
      </c>
    </row>
    <row r="14" spans="1:1">
      <c r="A14" s="26" t="s">
        <v>115</v>
      </c>
    </row>
    <row r="15" spans="1:1">
      <c r="A15" s="26" t="s">
        <v>116</v>
      </c>
    </row>
    <row r="16" spans="1:1">
      <c r="A16" s="26" t="s">
        <v>117</v>
      </c>
    </row>
    <row r="17" spans="1:1">
      <c r="A17" s="26" t="s">
        <v>105</v>
      </c>
    </row>
    <row r="18" spans="1:1">
      <c r="A18" s="26" t="s">
        <v>118</v>
      </c>
    </row>
    <row r="19" spans="1:1">
      <c r="A19" s="26" t="s">
        <v>119</v>
      </c>
    </row>
    <row r="20" spans="1:1">
      <c r="A20" s="26" t="s">
        <v>106</v>
      </c>
    </row>
    <row r="21" spans="1:1">
      <c r="A21" s="26" t="s">
        <v>107</v>
      </c>
    </row>
    <row r="22" spans="1:1">
      <c r="A22" s="26" t="s">
        <v>120</v>
      </c>
    </row>
  </sheetData>
  <sheetProtection password="F7AF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PETUNJUK</vt:lpstr>
      <vt:lpstr>KOSONG</vt:lpstr>
      <vt:lpstr>REKAP-SKOR</vt:lpstr>
      <vt:lpstr>clce</vt:lpstr>
      <vt:lpstr>CLCE</vt:lpstr>
    </vt:vector>
  </TitlesOfParts>
  <Company>User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 LSK-TIK</cp:lastModifiedBy>
  <cp:lastPrinted>2011-02-20T09:06:54Z</cp:lastPrinted>
  <dcterms:created xsi:type="dcterms:W3CDTF">2009-07-28T12:11:41Z</dcterms:created>
  <dcterms:modified xsi:type="dcterms:W3CDTF">2021-08-13T19:02:51Z</dcterms:modified>
</cp:coreProperties>
</file>